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8235" activeTab="0"/>
  </bookViews>
  <sheets>
    <sheet name="MIHŐ PEÁT 2016" sheetId="1" r:id="rId1"/>
  </sheets>
  <definedNames>
    <definedName name="_xlnm.Print_Titles" localSheetId="0">'MIHŐ PEÁT 2016'!$1:$6</definedName>
    <definedName name="_xlnm.Print_Area" localSheetId="0">'MIHŐ PEÁT 2016'!$A$1:$I$157</definedName>
  </definedNames>
  <calcPr fullCalcOnLoad="1"/>
</workbook>
</file>

<file path=xl/sharedStrings.xml><?xml version="1.0" encoding="utf-8"?>
<sst xmlns="http://schemas.openxmlformats.org/spreadsheetml/2006/main" count="193" uniqueCount="32">
  <si>
    <t>Vásárolt biomassza kazán</t>
  </si>
  <si>
    <t>Vásárolt geotermikus</t>
  </si>
  <si>
    <t>Saját biogáz motor</t>
  </si>
  <si>
    <t>Kapcsolt arány:</t>
  </si>
  <si>
    <t>Saját biogáz kazán</t>
  </si>
  <si>
    <t>Megújuló</t>
  </si>
  <si>
    <t>Vásárolt KCE</t>
  </si>
  <si>
    <t>Megújuló arány:</t>
  </si>
  <si>
    <t>Vásárolt GM</t>
  </si>
  <si>
    <t>Vásárolt gázkazán</t>
  </si>
  <si>
    <t>Saját gázkazán</t>
  </si>
  <si>
    <t>Fosszilis</t>
  </si>
  <si>
    <t>Primer energia
átalakítási
tényező</t>
  </si>
  <si>
    <t>Forrás szerinti 
PEÁT</t>
  </si>
  <si>
    <t>Termelt
energia
[GJ]</t>
  </si>
  <si>
    <t>Hőtermelés típusa</t>
  </si>
  <si>
    <t>Hőtermelés
forrása</t>
  </si>
  <si>
    <t>MIHŐ Kft. összesen</t>
  </si>
  <si>
    <t>Komlóstető</t>
  </si>
  <si>
    <t>Kőrösi</t>
  </si>
  <si>
    <t>HCM</t>
  </si>
  <si>
    <t>Csabai Kapu</t>
  </si>
  <si>
    <t>10. sz. Általános Iskola</t>
  </si>
  <si>
    <t>Kilián</t>
  </si>
  <si>
    <t>Bulgárföld</t>
  </si>
  <si>
    <t>Diósgyőr</t>
  </si>
  <si>
    <t>Avas</t>
  </si>
  <si>
    <t>Belváros</t>
  </si>
  <si>
    <t>2016.01.01. - 2016.12.31.</t>
  </si>
  <si>
    <r>
      <t xml:space="preserve">a </t>
    </r>
    <r>
      <rPr>
        <b/>
        <sz val="11"/>
        <color indexed="10"/>
        <rFont val="Calibri"/>
        <family val="2"/>
      </rPr>
      <t>2014.04.06-tól hatályos</t>
    </r>
    <r>
      <rPr>
        <sz val="11"/>
        <color indexed="8"/>
        <rFont val="Calibri"/>
        <family val="2"/>
      </rPr>
      <t xml:space="preserve"> 7/2006 (V.24.) TNM rendelet V.1. táblázata szerint</t>
    </r>
  </si>
  <si>
    <t>A primer energiaátalakítási tényezők meghatározása a 2015. évi adatok alapján</t>
  </si>
  <si>
    <t>MIHŐ Miskolci Hőszolgáltató Kft.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</si>
</sst>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3" fillId="0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5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23.421875" style="1" bestFit="1" customWidth="1"/>
    <col min="4" max="4" width="9.140625" style="1" customWidth="1"/>
    <col min="5" max="6" width="13.7109375" style="1" bestFit="1" customWidth="1"/>
    <col min="7" max="7" width="9.140625" style="1" customWidth="1"/>
    <col min="8" max="9" width="13.7109375" style="1" hidden="1" customWidth="1"/>
    <col min="10" max="16384" width="9.140625" style="1" customWidth="1"/>
  </cols>
  <sheetData>
    <row r="1" spans="1:7" ht="18.75" customHeight="1">
      <c r="A1" s="23" t="s">
        <v>31</v>
      </c>
      <c r="B1" s="23"/>
      <c r="C1" s="23"/>
      <c r="D1" s="23"/>
      <c r="E1" s="23"/>
      <c r="F1" s="23"/>
      <c r="G1" s="23"/>
    </row>
    <row r="2" spans="1:7" ht="18.75">
      <c r="A2" s="23" t="s">
        <v>30</v>
      </c>
      <c r="B2" s="23"/>
      <c r="C2" s="23"/>
      <c r="D2" s="23"/>
      <c r="E2" s="23"/>
      <c r="F2" s="23"/>
      <c r="G2" s="23"/>
    </row>
    <row r="3" spans="1:7" ht="15">
      <c r="A3" s="24" t="s">
        <v>29</v>
      </c>
      <c r="B3" s="24"/>
      <c r="C3" s="24"/>
      <c r="D3" s="24"/>
      <c r="E3" s="24"/>
      <c r="F3" s="24"/>
      <c r="G3" s="24"/>
    </row>
    <row r="5" spans="2:6" ht="12.75">
      <c r="B5" s="25" t="s">
        <v>28</v>
      </c>
      <c r="C5" s="25"/>
      <c r="D5" s="25"/>
      <c r="E5" s="25"/>
      <c r="F5" s="25"/>
    </row>
    <row r="7" spans="1:6" s="14" customFormat="1" ht="12.75">
      <c r="A7" s="1"/>
      <c r="B7" s="25" t="s">
        <v>27</v>
      </c>
      <c r="C7" s="25"/>
      <c r="D7" s="25"/>
      <c r="E7" s="25"/>
      <c r="F7" s="25"/>
    </row>
    <row r="9" spans="1:8" ht="38.25">
      <c r="A9" s="14"/>
      <c r="B9" s="12" t="s">
        <v>16</v>
      </c>
      <c r="C9" s="13" t="s">
        <v>15</v>
      </c>
      <c r="D9" s="12" t="s">
        <v>14</v>
      </c>
      <c r="E9" s="12" t="s">
        <v>13</v>
      </c>
      <c r="F9" s="12" t="s">
        <v>12</v>
      </c>
      <c r="H9" s="11"/>
    </row>
    <row r="10" spans="2:9" ht="12.75">
      <c r="B10" s="26" t="s">
        <v>11</v>
      </c>
      <c r="C10" s="5" t="s">
        <v>10</v>
      </c>
      <c r="D10" s="4">
        <v>20914</v>
      </c>
      <c r="E10" s="26">
        <f>IF(SUM(D10:D13)&gt;0,IF(SUM(D12:D13)/SUM(D10:D13)&gt;=0.5,0.83,1.26),0)</f>
        <v>1.26</v>
      </c>
      <c r="F10" s="27">
        <f>ROUND(IF(SUM(D10:D17)&gt;0,(E10*SUM(D10:D13)+E14*SUM(D14:D17))/SUM(D10:D17),0),2)</f>
        <v>0.9</v>
      </c>
      <c r="H10" s="7" t="s">
        <v>3</v>
      </c>
      <c r="I10" s="10"/>
    </row>
    <row r="11" spans="2:9" ht="12.75">
      <c r="B11" s="26"/>
      <c r="C11" s="5" t="s">
        <v>9</v>
      </c>
      <c r="D11" s="4">
        <v>122568</v>
      </c>
      <c r="E11" s="26"/>
      <c r="F11" s="27"/>
      <c r="H11" s="6">
        <f>D12+D13</f>
        <v>19894</v>
      </c>
      <c r="I11" s="9"/>
    </row>
    <row r="12" spans="2:9" ht="12.75">
      <c r="B12" s="26"/>
      <c r="C12" s="5" t="s">
        <v>8</v>
      </c>
      <c r="D12" s="15">
        <v>19580</v>
      </c>
      <c r="E12" s="26"/>
      <c r="F12" s="27"/>
      <c r="H12" s="6">
        <f>SUM(D10:D13)</f>
        <v>163376</v>
      </c>
      <c r="I12" s="8" t="s">
        <v>7</v>
      </c>
    </row>
    <row r="13" spans="2:9" ht="12.75">
      <c r="B13" s="26"/>
      <c r="C13" s="5" t="s">
        <v>6</v>
      </c>
      <c r="D13" s="4">
        <v>314</v>
      </c>
      <c r="E13" s="26"/>
      <c r="F13" s="27"/>
      <c r="H13" s="3">
        <f>H11/H12</f>
        <v>0.12176819116638919</v>
      </c>
      <c r="I13" s="6">
        <f>SUM(D14:D17)</f>
        <v>425015</v>
      </c>
    </row>
    <row r="14" spans="2:9" ht="12.75">
      <c r="B14" s="26" t="s">
        <v>5</v>
      </c>
      <c r="C14" s="5" t="s">
        <v>4</v>
      </c>
      <c r="D14" s="4"/>
      <c r="E14" s="26">
        <f>IF(SUM(D14:D17)&gt;0,IF(D15/SUM(D14:D17)&gt;=0.5,0.5,0.76),0)</f>
        <v>0.76</v>
      </c>
      <c r="F14" s="27"/>
      <c r="H14" s="7" t="s">
        <v>3</v>
      </c>
      <c r="I14" s="6">
        <f>SUM(D10:D17)</f>
        <v>588391</v>
      </c>
    </row>
    <row r="15" spans="2:9" ht="12.75">
      <c r="B15" s="26"/>
      <c r="C15" s="5" t="s">
        <v>2</v>
      </c>
      <c r="D15" s="4"/>
      <c r="E15" s="26"/>
      <c r="F15" s="27"/>
      <c r="H15" s="6">
        <f>D15</f>
        <v>0</v>
      </c>
      <c r="I15" s="3">
        <f>I13/I14</f>
        <v>0.7223342981112899</v>
      </c>
    </row>
    <row r="16" spans="2:8" ht="12.75">
      <c r="B16" s="26"/>
      <c r="C16" s="5" t="s">
        <v>1</v>
      </c>
      <c r="D16" s="4">
        <v>425015</v>
      </c>
      <c r="E16" s="26"/>
      <c r="F16" s="27"/>
      <c r="H16" s="6">
        <f>SUM(D14:D17)</f>
        <v>425015</v>
      </c>
    </row>
    <row r="17" spans="2:8" ht="12.75">
      <c r="B17" s="26"/>
      <c r="C17" s="5" t="s">
        <v>0</v>
      </c>
      <c r="D17" s="4"/>
      <c r="E17" s="26"/>
      <c r="F17" s="27"/>
      <c r="H17" s="3">
        <f>IF(H16=0,0,H15/H16)</f>
        <v>0</v>
      </c>
    </row>
    <row r="21" spans="1:6" s="14" customFormat="1" ht="12.75">
      <c r="A21" s="1"/>
      <c r="B21" s="25" t="s">
        <v>26</v>
      </c>
      <c r="C21" s="25"/>
      <c r="D21" s="25"/>
      <c r="E21" s="25"/>
      <c r="F21" s="25"/>
    </row>
    <row r="23" spans="1:8" ht="38.25">
      <c r="A23" s="14"/>
      <c r="B23" s="12" t="s">
        <v>16</v>
      </c>
      <c r="C23" s="13" t="s">
        <v>15</v>
      </c>
      <c r="D23" s="12" t="s">
        <v>14</v>
      </c>
      <c r="E23" s="12" t="s">
        <v>13</v>
      </c>
      <c r="F23" s="12" t="s">
        <v>12</v>
      </c>
      <c r="H23" s="11"/>
    </row>
    <row r="24" spans="2:9" ht="12.75">
      <c r="B24" s="26" t="s">
        <v>11</v>
      </c>
      <c r="C24" s="5" t="s">
        <v>10</v>
      </c>
      <c r="D24" s="4">
        <v>19307</v>
      </c>
      <c r="E24" s="26">
        <f>IF(SUM(D24:D27)&gt;0,IF(SUM(D26:D27)/SUM(D24:D27)&gt;=0.5,0.83,1.26),0)</f>
        <v>1.26</v>
      </c>
      <c r="F24" s="27">
        <f>ROUND(IF(SUM(D24:D31)&gt;0,(E24*SUM(D24:D27)+E28*SUM(D28:D31))/SUM(D24:D31),0),2)</f>
        <v>0.98</v>
      </c>
      <c r="H24" s="7" t="s">
        <v>3</v>
      </c>
      <c r="I24" s="10"/>
    </row>
    <row r="25" spans="2:9" ht="12.75">
      <c r="B25" s="26"/>
      <c r="C25" s="5" t="s">
        <v>9</v>
      </c>
      <c r="D25" s="4">
        <v>138729</v>
      </c>
      <c r="E25" s="26"/>
      <c r="F25" s="27"/>
      <c r="H25" s="6">
        <f>D26+D27</f>
        <v>76779</v>
      </c>
      <c r="I25" s="9"/>
    </row>
    <row r="26" spans="2:9" ht="12.75">
      <c r="B26" s="26"/>
      <c r="C26" s="5" t="s">
        <v>8</v>
      </c>
      <c r="D26" s="4">
        <v>76634</v>
      </c>
      <c r="E26" s="26"/>
      <c r="F26" s="27"/>
      <c r="H26" s="6">
        <f>SUM(D24:D27)</f>
        <v>234815</v>
      </c>
      <c r="I26" s="8" t="s">
        <v>7</v>
      </c>
    </row>
    <row r="27" spans="2:9" ht="12.75">
      <c r="B27" s="26"/>
      <c r="C27" s="5" t="s">
        <v>6</v>
      </c>
      <c r="D27" s="4">
        <v>145</v>
      </c>
      <c r="E27" s="26"/>
      <c r="F27" s="27"/>
      <c r="H27" s="3">
        <f>H25/H26</f>
        <v>0.3269765560121798</v>
      </c>
      <c r="I27" s="6">
        <f>SUM(D28:D31)</f>
        <v>308262</v>
      </c>
    </row>
    <row r="28" spans="2:9" ht="12.75">
      <c r="B28" s="26" t="s">
        <v>5</v>
      </c>
      <c r="C28" s="5" t="s">
        <v>4</v>
      </c>
      <c r="D28" s="4"/>
      <c r="E28" s="26">
        <f>IF(SUM(D28:D31)&gt;0,IF(D29/SUM(D28:D31)&gt;=0.5,0.5,0.76),0)</f>
        <v>0.76</v>
      </c>
      <c r="F28" s="27"/>
      <c r="H28" s="7" t="s">
        <v>3</v>
      </c>
      <c r="I28" s="6">
        <f>SUM(D24:D31)</f>
        <v>543077</v>
      </c>
    </row>
    <row r="29" spans="2:9" ht="12.75">
      <c r="B29" s="26"/>
      <c r="C29" s="5" t="s">
        <v>2</v>
      </c>
      <c r="D29" s="4"/>
      <c r="E29" s="26"/>
      <c r="F29" s="27"/>
      <c r="H29" s="6">
        <f>D29</f>
        <v>0</v>
      </c>
      <c r="I29" s="3">
        <f>I27/I28</f>
        <v>0.5676211660593249</v>
      </c>
    </row>
    <row r="30" spans="2:8" ht="12.75">
      <c r="B30" s="26"/>
      <c r="C30" s="5" t="s">
        <v>1</v>
      </c>
      <c r="D30" s="4">
        <v>308262</v>
      </c>
      <c r="E30" s="26"/>
      <c r="F30" s="27"/>
      <c r="H30" s="6">
        <f>SUM(D28:D31)</f>
        <v>308262</v>
      </c>
    </row>
    <row r="31" spans="2:8" ht="12.75">
      <c r="B31" s="26"/>
      <c r="C31" s="5" t="s">
        <v>0</v>
      </c>
      <c r="D31" s="4"/>
      <c r="E31" s="26"/>
      <c r="F31" s="27"/>
      <c r="H31" s="3">
        <f>IF(H30=0,0,H29/H30)</f>
        <v>0</v>
      </c>
    </row>
    <row r="33" ht="12.75">
      <c r="D33" s="2"/>
    </row>
    <row r="35" spans="1:6" s="14" customFormat="1" ht="12.75">
      <c r="A35" s="1"/>
      <c r="B35" s="25" t="s">
        <v>25</v>
      </c>
      <c r="C35" s="25"/>
      <c r="D35" s="25"/>
      <c r="E35" s="25"/>
      <c r="F35" s="25"/>
    </row>
    <row r="37" spans="1:8" ht="38.25">
      <c r="A37" s="14"/>
      <c r="B37" s="12" t="s">
        <v>16</v>
      </c>
      <c r="C37" s="13" t="s">
        <v>15</v>
      </c>
      <c r="D37" s="12" t="s">
        <v>14</v>
      </c>
      <c r="E37" s="12" t="s">
        <v>13</v>
      </c>
      <c r="F37" s="12" t="s">
        <v>12</v>
      </c>
      <c r="H37" s="11"/>
    </row>
    <row r="38" spans="2:9" ht="12.75">
      <c r="B38" s="26" t="s">
        <v>11</v>
      </c>
      <c r="C38" s="5" t="s">
        <v>10</v>
      </c>
      <c r="D38" s="4">
        <v>68575</v>
      </c>
      <c r="E38" s="26">
        <f>IF(SUM(D38:D41)&gt;0,IF(SUM(D40:D41)/SUM(D38:D41)&gt;=0.5,0.83,1.26),0)</f>
        <v>1.26</v>
      </c>
      <c r="F38" s="27">
        <f>ROUND(IF(SUM(D38:D45)&gt;0,(E38*SUM(D38:D41)+E42*SUM(D42:D45))/SUM(D38:D45),0),2)</f>
        <v>1.26</v>
      </c>
      <c r="H38" s="7" t="s">
        <v>3</v>
      </c>
      <c r="I38" s="19"/>
    </row>
    <row r="39" spans="2:9" ht="12.75">
      <c r="B39" s="26"/>
      <c r="C39" s="5" t="s">
        <v>9</v>
      </c>
      <c r="D39" s="4"/>
      <c r="E39" s="26"/>
      <c r="F39" s="27"/>
      <c r="H39" s="6">
        <f>D40+D41</f>
        <v>51628</v>
      </c>
      <c r="I39" s="18"/>
    </row>
    <row r="40" spans="2:9" ht="12.75">
      <c r="B40" s="26"/>
      <c r="C40" s="5" t="s">
        <v>8</v>
      </c>
      <c r="D40" s="4">
        <v>51628</v>
      </c>
      <c r="E40" s="26"/>
      <c r="F40" s="27"/>
      <c r="H40" s="6">
        <f>SUM(D38:D41)</f>
        <v>120203</v>
      </c>
      <c r="I40" s="19"/>
    </row>
    <row r="41" spans="2:9" ht="12.75">
      <c r="B41" s="26"/>
      <c r="C41" s="5" t="s">
        <v>6</v>
      </c>
      <c r="D41" s="4"/>
      <c r="E41" s="26"/>
      <c r="F41" s="27"/>
      <c r="H41" s="3">
        <f>H39/H40</f>
        <v>0.429506751079424</v>
      </c>
      <c r="I41" s="18"/>
    </row>
    <row r="42" spans="2:9" ht="12.75">
      <c r="B42" s="26" t="s">
        <v>5</v>
      </c>
      <c r="C42" s="5" t="s">
        <v>4</v>
      </c>
      <c r="D42" s="4"/>
      <c r="E42" s="26">
        <f>IF(SUM(D42:D45)&gt;0,IF(D43/SUM(D42:D45)&gt;=0.5,0.5,0.76),0)</f>
        <v>0</v>
      </c>
      <c r="F42" s="27"/>
      <c r="H42" s="22"/>
      <c r="I42" s="18"/>
    </row>
    <row r="43" spans="2:9" ht="12.75">
      <c r="B43" s="26"/>
      <c r="C43" s="5" t="s">
        <v>2</v>
      </c>
      <c r="D43" s="4"/>
      <c r="E43" s="26"/>
      <c r="F43" s="27"/>
      <c r="H43" s="18"/>
      <c r="I43" s="17"/>
    </row>
    <row r="44" spans="2:9" ht="12.75">
      <c r="B44" s="26"/>
      <c r="C44" s="5" t="s">
        <v>1</v>
      </c>
      <c r="D44" s="4"/>
      <c r="E44" s="26"/>
      <c r="F44" s="27"/>
      <c r="H44" s="18"/>
      <c r="I44" s="21"/>
    </row>
    <row r="45" spans="2:9" ht="12.75">
      <c r="B45" s="26"/>
      <c r="C45" s="5" t="s">
        <v>0</v>
      </c>
      <c r="D45" s="4"/>
      <c r="E45" s="26"/>
      <c r="F45" s="27"/>
      <c r="H45" s="17"/>
      <c r="I45" s="21"/>
    </row>
    <row r="49" spans="1:6" s="14" customFormat="1" ht="12.75">
      <c r="A49" s="1"/>
      <c r="B49" s="25" t="s">
        <v>24</v>
      </c>
      <c r="C49" s="25"/>
      <c r="D49" s="25"/>
      <c r="E49" s="25"/>
      <c r="F49" s="25"/>
    </row>
    <row r="51" spans="1:8" ht="38.25">
      <c r="A51" s="14"/>
      <c r="B51" s="12" t="s">
        <v>16</v>
      </c>
      <c r="C51" s="13" t="s">
        <v>15</v>
      </c>
      <c r="D51" s="12" t="s">
        <v>14</v>
      </c>
      <c r="E51" s="12" t="s">
        <v>13</v>
      </c>
      <c r="F51" s="12" t="s">
        <v>12</v>
      </c>
      <c r="H51" s="11"/>
    </row>
    <row r="52" spans="2:9" ht="12.75">
      <c r="B52" s="26" t="s">
        <v>11</v>
      </c>
      <c r="C52" s="5" t="s">
        <v>10</v>
      </c>
      <c r="D52" s="4">
        <v>28080</v>
      </c>
      <c r="E52" s="26">
        <f>IF(SUM(D52:D55)&gt;0,IF(SUM(D54:D55)/SUM(D52:D55)&gt;=0.5,0.83,1.26),0)</f>
        <v>1.26</v>
      </c>
      <c r="F52" s="27">
        <f>ROUND(IF(SUM(D52:D59)&gt;0,(E52*SUM(D52:D55)+E56*SUM(D56:D59))/SUM(D52:D59),0),2)</f>
        <v>1.26</v>
      </c>
      <c r="H52" s="7" t="s">
        <v>3</v>
      </c>
      <c r="I52" s="19"/>
    </row>
    <row r="53" spans="2:9" ht="12.75">
      <c r="B53" s="26"/>
      <c r="C53" s="5" t="s">
        <v>9</v>
      </c>
      <c r="D53" s="4"/>
      <c r="E53" s="26"/>
      <c r="F53" s="27"/>
      <c r="H53" s="6">
        <f>D54+D55</f>
        <v>16022</v>
      </c>
      <c r="I53" s="18"/>
    </row>
    <row r="54" spans="2:9" ht="12.75">
      <c r="B54" s="26"/>
      <c r="C54" s="5" t="s">
        <v>8</v>
      </c>
      <c r="D54" s="4">
        <v>16022</v>
      </c>
      <c r="E54" s="26"/>
      <c r="F54" s="27"/>
      <c r="H54" s="6">
        <f>SUM(D52:D55)</f>
        <v>44102</v>
      </c>
      <c r="I54" s="19"/>
    </row>
    <row r="55" spans="2:9" ht="12.75">
      <c r="B55" s="26"/>
      <c r="C55" s="5" t="s">
        <v>6</v>
      </c>
      <c r="D55" s="4"/>
      <c r="E55" s="26"/>
      <c r="F55" s="27"/>
      <c r="H55" s="3">
        <f>H53/H54</f>
        <v>0.36329418166976557</v>
      </c>
      <c r="I55" s="18"/>
    </row>
    <row r="56" spans="2:9" ht="12.75">
      <c r="B56" s="26" t="s">
        <v>5</v>
      </c>
      <c r="C56" s="5" t="s">
        <v>4</v>
      </c>
      <c r="D56" s="4"/>
      <c r="E56" s="26">
        <f>IF(SUM(D56:D59)&gt;0,IF(D57/SUM(D56:D59)&gt;=0.5,0.5,0.76),0)</f>
        <v>0</v>
      </c>
      <c r="F56" s="27"/>
      <c r="H56" s="22"/>
      <c r="I56" s="18"/>
    </row>
    <row r="57" spans="2:9" ht="12.75">
      <c r="B57" s="26"/>
      <c r="C57" s="5" t="s">
        <v>2</v>
      </c>
      <c r="D57" s="4"/>
      <c r="E57" s="26"/>
      <c r="F57" s="27"/>
      <c r="H57" s="18"/>
      <c r="I57" s="17"/>
    </row>
    <row r="58" spans="2:9" ht="12.75">
      <c r="B58" s="26"/>
      <c r="C58" s="5" t="s">
        <v>1</v>
      </c>
      <c r="D58" s="4"/>
      <c r="E58" s="26"/>
      <c r="F58" s="27"/>
      <c r="H58" s="18"/>
      <c r="I58" s="21"/>
    </row>
    <row r="59" spans="2:9" ht="12.75">
      <c r="B59" s="26"/>
      <c r="C59" s="5" t="s">
        <v>0</v>
      </c>
      <c r="D59" s="4"/>
      <c r="E59" s="26"/>
      <c r="F59" s="27"/>
      <c r="H59" s="17"/>
      <c r="I59" s="21"/>
    </row>
    <row r="63" spans="1:6" s="14" customFormat="1" ht="12.75">
      <c r="A63" s="1"/>
      <c r="B63" s="25" t="s">
        <v>23</v>
      </c>
      <c r="C63" s="25"/>
      <c r="D63" s="25"/>
      <c r="E63" s="25"/>
      <c r="F63" s="25"/>
    </row>
    <row r="65" spans="1:8" ht="38.25">
      <c r="A65" s="14"/>
      <c r="B65" s="12" t="s">
        <v>16</v>
      </c>
      <c r="C65" s="13" t="s">
        <v>15</v>
      </c>
      <c r="D65" s="12" t="s">
        <v>14</v>
      </c>
      <c r="E65" s="12" t="s">
        <v>13</v>
      </c>
      <c r="F65" s="12" t="s">
        <v>12</v>
      </c>
      <c r="H65" s="11"/>
    </row>
    <row r="66" spans="2:6" ht="12.75">
      <c r="B66" s="26" t="s">
        <v>11</v>
      </c>
      <c r="C66" s="5" t="s">
        <v>10</v>
      </c>
      <c r="D66" s="15">
        <v>1980</v>
      </c>
      <c r="E66" s="26">
        <f>IF(SUM(D66:D69)&gt;0,IF(SUM(D68:D69)/SUM(D66:D69)&gt;=0.5,0.83,1.26),0)</f>
        <v>1.26</v>
      </c>
      <c r="F66" s="27">
        <f>ROUND(IF(SUM(D66:D73)&gt;0,(E66*SUM(D66:D69)+E70*SUM(D70:D73))/SUM(D66:D73),0),2)</f>
        <v>0.78</v>
      </c>
    </row>
    <row r="67" spans="2:6" ht="12.75">
      <c r="B67" s="26"/>
      <c r="C67" s="5" t="s">
        <v>9</v>
      </c>
      <c r="D67" s="4"/>
      <c r="E67" s="26"/>
      <c r="F67" s="27"/>
    </row>
    <row r="68" spans="2:6" ht="12.75">
      <c r="B68" s="26"/>
      <c r="C68" s="5" t="s">
        <v>8</v>
      </c>
      <c r="D68" s="4"/>
      <c r="E68" s="26"/>
      <c r="F68" s="27"/>
    </row>
    <row r="69" spans="2:6" ht="12.75">
      <c r="B69" s="26"/>
      <c r="C69" s="5" t="s">
        <v>6</v>
      </c>
      <c r="D69" s="4"/>
      <c r="E69" s="26"/>
      <c r="F69" s="27"/>
    </row>
    <row r="70" spans="2:6" ht="12.75">
      <c r="B70" s="26" t="s">
        <v>5</v>
      </c>
      <c r="C70" s="5" t="s">
        <v>4</v>
      </c>
      <c r="D70" s="4"/>
      <c r="E70" s="26">
        <f>IF(SUM(D70:D73)&gt;0,IF(D71/SUM(D70:D73)&gt;=0.5,0.5,0.76),0)</f>
        <v>0.76</v>
      </c>
      <c r="F70" s="27"/>
    </row>
    <row r="71" spans="2:6" ht="12.75">
      <c r="B71" s="26"/>
      <c r="C71" s="5" t="s">
        <v>2</v>
      </c>
      <c r="D71" s="4"/>
      <c r="E71" s="26"/>
      <c r="F71" s="27"/>
    </row>
    <row r="72" spans="2:6" ht="12.75">
      <c r="B72" s="26"/>
      <c r="C72" s="5" t="s">
        <v>1</v>
      </c>
      <c r="D72" s="4"/>
      <c r="E72" s="26"/>
      <c r="F72" s="27"/>
    </row>
    <row r="73" spans="2:6" ht="12.75">
      <c r="B73" s="26"/>
      <c r="C73" s="5" t="s">
        <v>0</v>
      </c>
      <c r="D73" s="4">
        <v>41058</v>
      </c>
      <c r="E73" s="26"/>
      <c r="F73" s="27"/>
    </row>
    <row r="75" ht="12.75">
      <c r="D75" s="2"/>
    </row>
    <row r="77" spans="1:6" s="14" customFormat="1" ht="12.75">
      <c r="A77" s="1"/>
      <c r="B77" s="25" t="s">
        <v>22</v>
      </c>
      <c r="C77" s="25"/>
      <c r="D77" s="25"/>
      <c r="E77" s="25"/>
      <c r="F77" s="25"/>
    </row>
    <row r="79" spans="1:8" ht="38.25">
      <c r="A79" s="14"/>
      <c r="B79" s="12" t="s">
        <v>16</v>
      </c>
      <c r="C79" s="13" t="s">
        <v>15</v>
      </c>
      <c r="D79" s="12" t="s">
        <v>14</v>
      </c>
      <c r="E79" s="12" t="s">
        <v>13</v>
      </c>
      <c r="F79" s="12" t="s">
        <v>12</v>
      </c>
      <c r="H79" s="11"/>
    </row>
    <row r="80" spans="2:6" ht="12.75">
      <c r="B80" s="26" t="s">
        <v>11</v>
      </c>
      <c r="C80" s="5" t="s">
        <v>10</v>
      </c>
      <c r="D80" s="15">
        <v>2343</v>
      </c>
      <c r="E80" s="26">
        <f>IF(SUM(D80:D83)&gt;0,IF(SUM(D82:D83)/SUM(D80:D83)&gt;=0.5,0.83,1.26),0)</f>
        <v>1.26</v>
      </c>
      <c r="F80" s="27">
        <f>ROUND(IF(SUM(D80:D87)&gt;0,(E80*SUM(D80:D83)+E84*SUM(D84:D87))/SUM(D80:D87),0),2)</f>
        <v>1.26</v>
      </c>
    </row>
    <row r="81" spans="2:6" ht="12.75">
      <c r="B81" s="26"/>
      <c r="C81" s="5" t="s">
        <v>9</v>
      </c>
      <c r="D81" s="4"/>
      <c r="E81" s="26"/>
      <c r="F81" s="27"/>
    </row>
    <row r="82" spans="2:6" ht="12.75">
      <c r="B82" s="26"/>
      <c r="C82" s="5" t="s">
        <v>8</v>
      </c>
      <c r="D82" s="4"/>
      <c r="E82" s="26"/>
      <c r="F82" s="27"/>
    </row>
    <row r="83" spans="2:6" ht="12.75">
      <c r="B83" s="26"/>
      <c r="C83" s="5" t="s">
        <v>6</v>
      </c>
      <c r="D83" s="4"/>
      <c r="E83" s="26"/>
      <c r="F83" s="27"/>
    </row>
    <row r="84" spans="2:6" ht="12.75">
      <c r="B84" s="26" t="s">
        <v>5</v>
      </c>
      <c r="C84" s="5" t="s">
        <v>4</v>
      </c>
      <c r="D84" s="4"/>
      <c r="E84" s="26">
        <f>IF(SUM(D84:D87)&gt;0,IF(D85/SUM(D84:D87)&gt;=0.5,0.5,0.76),0)</f>
        <v>0</v>
      </c>
      <c r="F84" s="27"/>
    </row>
    <row r="85" spans="2:6" ht="12.75">
      <c r="B85" s="26"/>
      <c r="C85" s="5" t="s">
        <v>2</v>
      </c>
      <c r="D85" s="4"/>
      <c r="E85" s="26"/>
      <c r="F85" s="27"/>
    </row>
    <row r="86" spans="2:6" ht="12.75">
      <c r="B86" s="26"/>
      <c r="C86" s="5" t="s">
        <v>1</v>
      </c>
      <c r="D86" s="4"/>
      <c r="E86" s="26"/>
      <c r="F86" s="27"/>
    </row>
    <row r="87" spans="2:6" ht="12.75">
      <c r="B87" s="26"/>
      <c r="C87" s="5" t="s">
        <v>0</v>
      </c>
      <c r="D87" s="4"/>
      <c r="E87" s="26"/>
      <c r="F87" s="27"/>
    </row>
    <row r="91" spans="1:6" s="14" customFormat="1" ht="12.75">
      <c r="A91" s="1"/>
      <c r="B91" s="25" t="s">
        <v>21</v>
      </c>
      <c r="C91" s="25"/>
      <c r="D91" s="25"/>
      <c r="E91" s="25"/>
      <c r="F91" s="25"/>
    </row>
    <row r="93" spans="1:8" ht="38.25">
      <c r="A93" s="14"/>
      <c r="B93" s="12" t="s">
        <v>16</v>
      </c>
      <c r="C93" s="13" t="s">
        <v>15</v>
      </c>
      <c r="D93" s="12" t="s">
        <v>14</v>
      </c>
      <c r="E93" s="12" t="s">
        <v>13</v>
      </c>
      <c r="F93" s="12" t="s">
        <v>12</v>
      </c>
      <c r="H93" s="11"/>
    </row>
    <row r="94" spans="2:6" ht="12.75">
      <c r="B94" s="26" t="s">
        <v>11</v>
      </c>
      <c r="C94" s="5" t="s">
        <v>10</v>
      </c>
      <c r="D94" s="15">
        <v>1614</v>
      </c>
      <c r="E94" s="26">
        <f>IF(SUM(D94:D97)&gt;0,IF(SUM(D96:D97)/SUM(D94:D97)&gt;=0.5,0.83,1.26),0)</f>
        <v>1.26</v>
      </c>
      <c r="F94" s="27">
        <f>ROUND(IF(SUM(D94:D101)&gt;0,(E94*SUM(D94:D97)+E98*SUM(D98:D101))/SUM(D94:D101),0),2)</f>
        <v>1.26</v>
      </c>
    </row>
    <row r="95" spans="2:6" ht="12.75">
      <c r="B95" s="26"/>
      <c r="C95" s="5" t="s">
        <v>9</v>
      </c>
      <c r="D95" s="4"/>
      <c r="E95" s="26"/>
      <c r="F95" s="27"/>
    </row>
    <row r="96" spans="2:6" ht="12.75">
      <c r="B96" s="26"/>
      <c r="C96" s="5" t="s">
        <v>8</v>
      </c>
      <c r="D96" s="4"/>
      <c r="E96" s="26"/>
      <c r="F96" s="27"/>
    </row>
    <row r="97" spans="2:6" ht="12.75">
      <c r="B97" s="26"/>
      <c r="C97" s="5" t="s">
        <v>6</v>
      </c>
      <c r="D97" s="4"/>
      <c r="E97" s="26"/>
      <c r="F97" s="27"/>
    </row>
    <row r="98" spans="2:6" ht="12.75">
      <c r="B98" s="26" t="s">
        <v>5</v>
      </c>
      <c r="C98" s="5" t="s">
        <v>4</v>
      </c>
      <c r="D98" s="4"/>
      <c r="E98" s="26">
        <f>IF(SUM(D98:D101)&gt;0,IF(D99/SUM(D98:D101)&gt;=0.5,0.5,0.76),0)</f>
        <v>0</v>
      </c>
      <c r="F98" s="27"/>
    </row>
    <row r="99" spans="2:6" ht="12.75">
      <c r="B99" s="26"/>
      <c r="C99" s="5" t="s">
        <v>2</v>
      </c>
      <c r="D99" s="4"/>
      <c r="E99" s="26"/>
      <c r="F99" s="27"/>
    </row>
    <row r="100" spans="2:6" ht="12.75">
      <c r="B100" s="26"/>
      <c r="C100" s="5" t="s">
        <v>1</v>
      </c>
      <c r="D100" s="4"/>
      <c r="E100" s="26"/>
      <c r="F100" s="27"/>
    </row>
    <row r="101" spans="2:6" ht="12.75">
      <c r="B101" s="26"/>
      <c r="C101" s="5" t="s">
        <v>0</v>
      </c>
      <c r="D101" s="4"/>
      <c r="E101" s="26"/>
      <c r="F101" s="27"/>
    </row>
    <row r="105" spans="1:6" s="14" customFormat="1" ht="12.75">
      <c r="A105" s="1"/>
      <c r="B105" s="25" t="s">
        <v>20</v>
      </c>
      <c r="C105" s="25"/>
      <c r="D105" s="25"/>
      <c r="E105" s="25"/>
      <c r="F105" s="25"/>
    </row>
    <row r="107" spans="1:8" ht="38.25">
      <c r="A107" s="14"/>
      <c r="B107" s="12" t="s">
        <v>16</v>
      </c>
      <c r="C107" s="13" t="s">
        <v>15</v>
      </c>
      <c r="D107" s="12" t="s">
        <v>14</v>
      </c>
      <c r="E107" s="12" t="s">
        <v>13</v>
      </c>
      <c r="F107" s="12" t="s">
        <v>12</v>
      </c>
      <c r="H107" s="11"/>
    </row>
    <row r="108" spans="2:9" ht="12.75">
      <c r="B108" s="26" t="s">
        <v>11</v>
      </c>
      <c r="C108" s="5" t="s">
        <v>10</v>
      </c>
      <c r="D108" s="15">
        <v>6917</v>
      </c>
      <c r="E108" s="26">
        <f>IF(SUM(D108:D111)&gt;0,IF(SUM(D110:D111)/SUM(D108:D111)&gt;=0.5,0.83,1.26),0)</f>
        <v>1.26</v>
      </c>
      <c r="F108" s="27">
        <f>ROUND(IF(SUM(D108:D115)&gt;0,(E108*SUM(D108:D111)+E112*SUM(D112:D115))/SUM(D108:D115),0),2)</f>
        <v>0.98</v>
      </c>
      <c r="H108" s="20"/>
      <c r="I108" s="19"/>
    </row>
    <row r="109" spans="2:9" ht="12.75">
      <c r="B109" s="26"/>
      <c r="C109" s="5" t="s">
        <v>9</v>
      </c>
      <c r="D109" s="4"/>
      <c r="E109" s="26"/>
      <c r="F109" s="27"/>
      <c r="H109" s="18"/>
      <c r="I109" s="18"/>
    </row>
    <row r="110" spans="2:9" ht="12.75">
      <c r="B110" s="26"/>
      <c r="C110" s="5" t="s">
        <v>8</v>
      </c>
      <c r="D110" s="4"/>
      <c r="E110" s="26"/>
      <c r="F110" s="27"/>
      <c r="H110" s="18"/>
      <c r="I110" s="8" t="s">
        <v>7</v>
      </c>
    </row>
    <row r="111" spans="2:9" ht="12.75">
      <c r="B111" s="26"/>
      <c r="C111" s="5" t="s">
        <v>6</v>
      </c>
      <c r="D111" s="4"/>
      <c r="E111" s="26"/>
      <c r="F111" s="27"/>
      <c r="H111" s="17"/>
      <c r="I111" s="6">
        <f>SUM(D112:D115)</f>
        <v>3929</v>
      </c>
    </row>
    <row r="112" spans="2:9" ht="12.75">
      <c r="B112" s="26" t="s">
        <v>5</v>
      </c>
      <c r="C112" s="5" t="s">
        <v>4</v>
      </c>
      <c r="D112" s="4">
        <v>437</v>
      </c>
      <c r="E112" s="26">
        <f>IF(SUM(D112:D115)&gt;0,IF(D113/SUM(D112:D115)&gt;=0.5,0.5,0.76),0)</f>
        <v>0.5</v>
      </c>
      <c r="F112" s="27"/>
      <c r="H112" s="7" t="s">
        <v>3</v>
      </c>
      <c r="I112" s="6">
        <f>SUM(D108:D115)</f>
        <v>10846</v>
      </c>
    </row>
    <row r="113" spans="2:9" ht="12.75">
      <c r="B113" s="26"/>
      <c r="C113" s="5" t="s">
        <v>2</v>
      </c>
      <c r="D113" s="4">
        <v>3492</v>
      </c>
      <c r="E113" s="26"/>
      <c r="F113" s="27"/>
      <c r="H113" s="16">
        <f>D113</f>
        <v>3492</v>
      </c>
      <c r="I113" s="3">
        <f>I111/I112</f>
        <v>0.36225336529596164</v>
      </c>
    </row>
    <row r="114" spans="2:8" ht="12.75">
      <c r="B114" s="26"/>
      <c r="C114" s="5" t="s">
        <v>1</v>
      </c>
      <c r="D114" s="4"/>
      <c r="E114" s="26"/>
      <c r="F114" s="27"/>
      <c r="H114" s="6">
        <f>SUM(D112:D115)</f>
        <v>3929</v>
      </c>
    </row>
    <row r="115" spans="2:8" ht="12.75">
      <c r="B115" s="26"/>
      <c r="C115" s="5" t="s">
        <v>0</v>
      </c>
      <c r="D115" s="4"/>
      <c r="E115" s="26"/>
      <c r="F115" s="27"/>
      <c r="H115" s="3">
        <f>IF(H114=0,0,H113/H114)</f>
        <v>0.8887757699160092</v>
      </c>
    </row>
    <row r="119" spans="1:6" s="14" customFormat="1" ht="12.75">
      <c r="A119" s="1"/>
      <c r="B119" s="25" t="s">
        <v>19</v>
      </c>
      <c r="C119" s="25"/>
      <c r="D119" s="25"/>
      <c r="E119" s="25"/>
      <c r="F119" s="25"/>
    </row>
    <row r="121" spans="1:8" ht="38.25">
      <c r="A121" s="14"/>
      <c r="B121" s="12" t="s">
        <v>16</v>
      </c>
      <c r="C121" s="13" t="s">
        <v>15</v>
      </c>
      <c r="D121" s="12" t="s">
        <v>14</v>
      </c>
      <c r="E121" s="12" t="s">
        <v>13</v>
      </c>
      <c r="F121" s="12" t="s">
        <v>12</v>
      </c>
      <c r="H121" s="11"/>
    </row>
    <row r="122" spans="2:6" ht="12.75">
      <c r="B122" s="26" t="s">
        <v>11</v>
      </c>
      <c r="C122" s="5" t="s">
        <v>10</v>
      </c>
      <c r="D122" s="15">
        <v>2817</v>
      </c>
      <c r="E122" s="26">
        <f>IF(SUM(D122:D125)&gt;0,IF(SUM(D124:D125)/SUM(D122:D125)&gt;=0.5,0.83,1.26),0)</f>
        <v>1.26</v>
      </c>
      <c r="F122" s="27">
        <f>ROUND(IF(SUM(D122:D129)&gt;0,(E122*SUM(D122:D125)+E126*SUM(D126:D129))/SUM(D122:D129),0),2)</f>
        <v>1.26</v>
      </c>
    </row>
    <row r="123" spans="2:6" ht="12.75">
      <c r="B123" s="26"/>
      <c r="C123" s="5" t="s">
        <v>9</v>
      </c>
      <c r="D123" s="4"/>
      <c r="E123" s="26"/>
      <c r="F123" s="27"/>
    </row>
    <row r="124" spans="2:6" ht="12.75">
      <c r="B124" s="26"/>
      <c r="C124" s="5" t="s">
        <v>8</v>
      </c>
      <c r="D124" s="4"/>
      <c r="E124" s="26"/>
      <c r="F124" s="27"/>
    </row>
    <row r="125" spans="2:6" ht="12.75">
      <c r="B125" s="26"/>
      <c r="C125" s="5" t="s">
        <v>6</v>
      </c>
      <c r="D125" s="4"/>
      <c r="E125" s="26"/>
      <c r="F125" s="27"/>
    </row>
    <row r="126" spans="2:6" ht="12.75">
      <c r="B126" s="26" t="s">
        <v>5</v>
      </c>
      <c r="C126" s="5" t="s">
        <v>4</v>
      </c>
      <c r="D126" s="4"/>
      <c r="E126" s="26">
        <f>IF(SUM(D126:D129)&gt;0,IF(D127/SUM(D126:D129)&gt;=0.5,0.5,0.76),0)</f>
        <v>0</v>
      </c>
      <c r="F126" s="27"/>
    </row>
    <row r="127" spans="2:6" ht="12.75">
      <c r="B127" s="26"/>
      <c r="C127" s="5" t="s">
        <v>2</v>
      </c>
      <c r="D127" s="4"/>
      <c r="E127" s="26"/>
      <c r="F127" s="27"/>
    </row>
    <row r="128" spans="2:6" ht="12.75">
      <c r="B128" s="26"/>
      <c r="C128" s="5" t="s">
        <v>1</v>
      </c>
      <c r="D128" s="4"/>
      <c r="E128" s="26"/>
      <c r="F128" s="27"/>
    </row>
    <row r="129" spans="2:6" ht="12.75">
      <c r="B129" s="26"/>
      <c r="C129" s="5" t="s">
        <v>0</v>
      </c>
      <c r="D129" s="4"/>
      <c r="E129" s="26"/>
      <c r="F129" s="27"/>
    </row>
    <row r="133" spans="1:6" s="14" customFormat="1" ht="12.75">
      <c r="A133" s="1"/>
      <c r="B133" s="25" t="s">
        <v>18</v>
      </c>
      <c r="C133" s="25"/>
      <c r="D133" s="25"/>
      <c r="E133" s="25"/>
      <c r="F133" s="25"/>
    </row>
    <row r="135" spans="1:8" ht="38.25">
      <c r="A135" s="14"/>
      <c r="B135" s="12" t="s">
        <v>16</v>
      </c>
      <c r="C135" s="13" t="s">
        <v>15</v>
      </c>
      <c r="D135" s="12" t="s">
        <v>14</v>
      </c>
      <c r="E135" s="12" t="s">
        <v>13</v>
      </c>
      <c r="F135" s="12" t="s">
        <v>12</v>
      </c>
      <c r="H135" s="11"/>
    </row>
    <row r="136" spans="2:6" ht="12.75">
      <c r="B136" s="26" t="s">
        <v>11</v>
      </c>
      <c r="C136" s="5" t="s">
        <v>10</v>
      </c>
      <c r="D136" s="15">
        <v>668</v>
      </c>
      <c r="E136" s="26">
        <f>IF(SUM(D136:D139)&gt;0,IF(SUM(D138:D139)/SUM(D136:D139)&gt;=0.5,0.83,1.26),0)</f>
        <v>1.26</v>
      </c>
      <c r="F136" s="27">
        <f>ROUND(IF(SUM(D136:D143)&gt;0,(E136*SUM(D136:D139)+E140*SUM(D140:D143))/SUM(D136:D143),0),2)</f>
        <v>1.26</v>
      </c>
    </row>
    <row r="137" spans="2:6" ht="12.75">
      <c r="B137" s="26"/>
      <c r="C137" s="5" t="s">
        <v>9</v>
      </c>
      <c r="D137" s="4"/>
      <c r="E137" s="26"/>
      <c r="F137" s="27"/>
    </row>
    <row r="138" spans="2:6" ht="12.75">
      <c r="B138" s="26"/>
      <c r="C138" s="5" t="s">
        <v>8</v>
      </c>
      <c r="D138" s="4"/>
      <c r="E138" s="26"/>
      <c r="F138" s="27"/>
    </row>
    <row r="139" spans="2:6" ht="12.75">
      <c r="B139" s="26"/>
      <c r="C139" s="5" t="s">
        <v>6</v>
      </c>
      <c r="D139" s="4"/>
      <c r="E139" s="26"/>
      <c r="F139" s="27"/>
    </row>
    <row r="140" spans="2:6" ht="12.75">
      <c r="B140" s="26" t="s">
        <v>5</v>
      </c>
      <c r="C140" s="5" t="s">
        <v>4</v>
      </c>
      <c r="D140" s="4"/>
      <c r="E140" s="26">
        <f>IF(SUM(D140:D143)&gt;0,IF(D141/SUM(D140:D143)&gt;=0.5,0.5,0.76),0)</f>
        <v>0</v>
      </c>
      <c r="F140" s="27"/>
    </row>
    <row r="141" spans="2:6" ht="12.75">
      <c r="B141" s="26"/>
      <c r="C141" s="5" t="s">
        <v>2</v>
      </c>
      <c r="D141" s="4"/>
      <c r="E141" s="26"/>
      <c r="F141" s="27"/>
    </row>
    <row r="142" spans="2:6" ht="12.75">
      <c r="B142" s="26"/>
      <c r="C142" s="5" t="s">
        <v>1</v>
      </c>
      <c r="D142" s="4"/>
      <c r="E142" s="26"/>
      <c r="F142" s="27"/>
    </row>
    <row r="143" spans="2:6" ht="12.75">
      <c r="B143" s="26"/>
      <c r="C143" s="5" t="s">
        <v>0</v>
      </c>
      <c r="D143" s="4"/>
      <c r="E143" s="26"/>
      <c r="F143" s="27"/>
    </row>
    <row r="147" spans="1:6" s="14" customFormat="1" ht="15.75">
      <c r="A147" s="1"/>
      <c r="B147" s="28" t="s">
        <v>17</v>
      </c>
      <c r="C147" s="28"/>
      <c r="D147" s="28"/>
      <c r="E147" s="28"/>
      <c r="F147" s="28"/>
    </row>
    <row r="149" spans="1:8" ht="38.25">
      <c r="A149" s="14"/>
      <c r="B149" s="12" t="s">
        <v>16</v>
      </c>
      <c r="C149" s="13" t="s">
        <v>15</v>
      </c>
      <c r="D149" s="12" t="s">
        <v>14</v>
      </c>
      <c r="E149" s="12" t="s">
        <v>13</v>
      </c>
      <c r="F149" s="12" t="s">
        <v>12</v>
      </c>
      <c r="H149" s="11"/>
    </row>
    <row r="150" spans="2:12" ht="12.75">
      <c r="B150" s="26" t="s">
        <v>11</v>
      </c>
      <c r="C150" s="5" t="s">
        <v>10</v>
      </c>
      <c r="D150" s="4">
        <f aca="true" t="shared" si="0" ref="D150:D157">D10+D24+D38+D52+D66+D80+D94+D108+D122+D136</f>
        <v>153215</v>
      </c>
      <c r="E150" s="26">
        <f>IF(SUM(D150:D153)&gt;0,IF(SUM(D152:D153)/SUM(D150:D153)&gt;=0.5,0.83,1.26),0)</f>
        <v>1.26</v>
      </c>
      <c r="F150" s="29">
        <f>ROUND(IF(SUM(D150:D157)&gt;0,(E150*SUM(D150:D153)+E154*SUM(D154:D157))/SUM(D150:D157),0),2)</f>
        <v>0.97</v>
      </c>
      <c r="H150" s="7" t="s">
        <v>3</v>
      </c>
      <c r="I150" s="10"/>
      <c r="L150" s="2"/>
    </row>
    <row r="151" spans="2:12" ht="12.75">
      <c r="B151" s="26"/>
      <c r="C151" s="5" t="s">
        <v>9</v>
      </c>
      <c r="D151" s="4">
        <f t="shared" si="0"/>
        <v>261297</v>
      </c>
      <c r="E151" s="26"/>
      <c r="F151" s="29"/>
      <c r="H151" s="6">
        <f>D152+D153</f>
        <v>164323</v>
      </c>
      <c r="I151" s="9"/>
      <c r="L151" s="2"/>
    </row>
    <row r="152" spans="2:12" ht="12.75">
      <c r="B152" s="26"/>
      <c r="C152" s="5" t="s">
        <v>8</v>
      </c>
      <c r="D152" s="4">
        <f t="shared" si="0"/>
        <v>163864</v>
      </c>
      <c r="E152" s="26"/>
      <c r="F152" s="29"/>
      <c r="H152" s="6">
        <f>SUM(D150:D153)</f>
        <v>578835</v>
      </c>
      <c r="I152" s="8" t="s">
        <v>7</v>
      </c>
      <c r="L152" s="2"/>
    </row>
    <row r="153" spans="2:12" ht="12.75">
      <c r="B153" s="26"/>
      <c r="C153" s="5" t="s">
        <v>6</v>
      </c>
      <c r="D153" s="4">
        <f t="shared" si="0"/>
        <v>459</v>
      </c>
      <c r="E153" s="26"/>
      <c r="F153" s="29"/>
      <c r="H153" s="3">
        <f>H151/H152</f>
        <v>0.28388573600421535</v>
      </c>
      <c r="I153" s="6">
        <f>SUM(D154:D157)</f>
        <v>778264</v>
      </c>
      <c r="L153" s="2"/>
    </row>
    <row r="154" spans="2:12" ht="12.75">
      <c r="B154" s="26" t="s">
        <v>5</v>
      </c>
      <c r="C154" s="5" t="s">
        <v>4</v>
      </c>
      <c r="D154" s="4">
        <f t="shared" si="0"/>
        <v>437</v>
      </c>
      <c r="E154" s="26">
        <f>IF(SUM(D154:D157)&gt;0,IF(D155/SUM(D154:D157)&gt;=0.5,0.5,0.76),0)</f>
        <v>0.76</v>
      </c>
      <c r="F154" s="29"/>
      <c r="H154" s="7" t="s">
        <v>3</v>
      </c>
      <c r="I154" s="6">
        <f>SUM(D150:D157)</f>
        <v>1357099</v>
      </c>
      <c r="L154" s="2"/>
    </row>
    <row r="155" spans="2:12" ht="12.75">
      <c r="B155" s="26"/>
      <c r="C155" s="5" t="s">
        <v>2</v>
      </c>
      <c r="D155" s="4">
        <f t="shared" si="0"/>
        <v>3492</v>
      </c>
      <c r="E155" s="26"/>
      <c r="F155" s="29"/>
      <c r="H155" s="6">
        <f>D155</f>
        <v>3492</v>
      </c>
      <c r="I155" s="3">
        <f>I153/I154</f>
        <v>0.5734762165472084</v>
      </c>
      <c r="L155" s="2"/>
    </row>
    <row r="156" spans="2:12" ht="12.75">
      <c r="B156" s="26"/>
      <c r="C156" s="5" t="s">
        <v>1</v>
      </c>
      <c r="D156" s="4">
        <f t="shared" si="0"/>
        <v>733277</v>
      </c>
      <c r="E156" s="26"/>
      <c r="F156" s="29"/>
      <c r="H156" s="6">
        <f>SUM(D154:D157)</f>
        <v>778264</v>
      </c>
      <c r="L156" s="2"/>
    </row>
    <row r="157" spans="2:12" ht="12.75">
      <c r="B157" s="26"/>
      <c r="C157" s="5" t="s">
        <v>0</v>
      </c>
      <c r="D157" s="4">
        <f t="shared" si="0"/>
        <v>41058</v>
      </c>
      <c r="E157" s="26"/>
      <c r="F157" s="29"/>
      <c r="H157" s="3">
        <f>H155/H156</f>
        <v>0.00448690932639824</v>
      </c>
      <c r="L157" s="2"/>
    </row>
  </sheetData>
  <sheetProtection/>
  <mergeCells count="70">
    <mergeCell ref="A1:G1"/>
    <mergeCell ref="B147:F147"/>
    <mergeCell ref="B150:B153"/>
    <mergeCell ref="E150:E153"/>
    <mergeCell ref="F150:F157"/>
    <mergeCell ref="B154:B157"/>
    <mergeCell ref="E154:E157"/>
    <mergeCell ref="B133:F133"/>
    <mergeCell ref="B136:B139"/>
    <mergeCell ref="E136:E139"/>
    <mergeCell ref="F136:F143"/>
    <mergeCell ref="B140:B143"/>
    <mergeCell ref="E140:E143"/>
    <mergeCell ref="B119:F119"/>
    <mergeCell ref="B122:B125"/>
    <mergeCell ref="E122:E125"/>
    <mergeCell ref="F122:F129"/>
    <mergeCell ref="B126:B129"/>
    <mergeCell ref="E126:E129"/>
    <mergeCell ref="B105:F105"/>
    <mergeCell ref="B108:B111"/>
    <mergeCell ref="E108:E111"/>
    <mergeCell ref="F108:F115"/>
    <mergeCell ref="B112:B115"/>
    <mergeCell ref="E112:E115"/>
    <mergeCell ref="B91:F91"/>
    <mergeCell ref="B94:B97"/>
    <mergeCell ref="E94:E97"/>
    <mergeCell ref="F94:F101"/>
    <mergeCell ref="B98:B101"/>
    <mergeCell ref="E98:E101"/>
    <mergeCell ref="B77:F77"/>
    <mergeCell ref="B80:B83"/>
    <mergeCell ref="E80:E83"/>
    <mergeCell ref="F80:F87"/>
    <mergeCell ref="B84:B87"/>
    <mergeCell ref="E84:E87"/>
    <mergeCell ref="B63:F63"/>
    <mergeCell ref="B66:B69"/>
    <mergeCell ref="E66:E69"/>
    <mergeCell ref="F66:F73"/>
    <mergeCell ref="B70:B73"/>
    <mergeCell ref="E70:E73"/>
    <mergeCell ref="B49:F49"/>
    <mergeCell ref="B52:B55"/>
    <mergeCell ref="E52:E55"/>
    <mergeCell ref="F52:F59"/>
    <mergeCell ref="B56:B59"/>
    <mergeCell ref="E56:E59"/>
    <mergeCell ref="B35:F35"/>
    <mergeCell ref="B38:B41"/>
    <mergeCell ref="E38:E41"/>
    <mergeCell ref="F38:F45"/>
    <mergeCell ref="B42:B45"/>
    <mergeCell ref="E42:E45"/>
    <mergeCell ref="B21:F21"/>
    <mergeCell ref="B24:B27"/>
    <mergeCell ref="E24:E27"/>
    <mergeCell ref="F24:F31"/>
    <mergeCell ref="B28:B31"/>
    <mergeCell ref="E28:E31"/>
    <mergeCell ref="A2:G2"/>
    <mergeCell ref="A3:G3"/>
    <mergeCell ref="B7:F7"/>
    <mergeCell ref="B10:B13"/>
    <mergeCell ref="E10:E13"/>
    <mergeCell ref="F10:F17"/>
    <mergeCell ref="B14:B17"/>
    <mergeCell ref="E14:E17"/>
    <mergeCell ref="B5:F5"/>
  </mergeCells>
  <printOptions/>
  <pageMargins left="0.1968503937007874" right="0.1968503937007874" top="0.984251968503937" bottom="0.984251968503937" header="0.5118110236220472" footer="0.5118110236220472"/>
  <pageSetup fitToHeight="50" horizontalDpi="600" verticalDpi="600" orientation="portrait" paperSize="9" scale="78" r:id="rId1"/>
  <headerFooter alignWithMargins="0">
    <oddFooter>&amp;C&amp;P/&amp;N</oddFooter>
  </headerFooter>
  <rowBreaks count="2" manualBreakCount="2">
    <brk id="62" max="8" man="1"/>
    <brk id="1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Rácsok Gergely</dc:creator>
  <cp:keywords/>
  <dc:description/>
  <cp:lastModifiedBy>Rácsok Gergely</cp:lastModifiedBy>
  <dcterms:created xsi:type="dcterms:W3CDTF">2017-02-27T09:57:44Z</dcterms:created>
  <dcterms:modified xsi:type="dcterms:W3CDTF">2017-02-27T10:01:19Z</dcterms:modified>
  <cp:category/>
  <cp:version/>
  <cp:contentType/>
  <cp:contentStatus/>
</cp:coreProperties>
</file>