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csok.gergely.MIHO\Documents\Work\MIHŐ\PEÁT\"/>
    </mc:Choice>
  </mc:AlternateContent>
  <xr:revisionPtr revIDLastSave="0" documentId="13_ncr:1_{1038CD7B-2E53-42F1-82AD-B9FDAD306C3B}" xr6:coauthVersionLast="47" xr6:coauthVersionMax="47" xr10:uidLastSave="{00000000-0000-0000-0000-000000000000}"/>
  <bookViews>
    <workbookView xWindow="-120" yWindow="-120" windowWidth="29040" windowHeight="16440" tabRatio="653" xr2:uid="{00000000-000D-0000-FFFF-FFFF00000000}"/>
  </bookViews>
  <sheets>
    <sheet name="Összesítő" sheetId="7" r:id="rId1"/>
    <sheet name="Alaptáblák" sheetId="20" r:id="rId2"/>
    <sheet name="Belváros" sheetId="11" r:id="rId3"/>
    <sheet name="Avas" sheetId="5" r:id="rId4"/>
    <sheet name="Diósgyőr" sheetId="12" r:id="rId5"/>
    <sheet name="Bulgárföld" sheetId="13" r:id="rId6"/>
    <sheet name="Kilián" sheetId="14" r:id="rId7"/>
    <sheet name="10. sz. Iskola" sheetId="15" r:id="rId8"/>
    <sheet name="Csabai kapu" sheetId="16" r:id="rId9"/>
    <sheet name="HCM" sheetId="19" r:id="rId10"/>
    <sheet name="Kőrösi Csoma Sándor" sheetId="17" r:id="rId11"/>
    <sheet name="Komlóstető" sheetId="18" r:id="rId12"/>
    <sheet name="MIHŐ Összevont" sheetId="21" state="hidden" r:id="rId13"/>
  </sheets>
  <definedNames>
    <definedName name="_xlnm.Print_Area" localSheetId="7">'10. sz. Iskola'!$B$1:$S$56</definedName>
    <definedName name="_xlnm.Print_Area" localSheetId="1">Alaptáblák!$B$1:$E$42</definedName>
    <definedName name="_xlnm.Print_Area" localSheetId="3">Avas!$B$1:$S$56</definedName>
    <definedName name="_xlnm.Print_Area" localSheetId="2">Belváros!$B$1:$S$56</definedName>
    <definedName name="_xlnm.Print_Area" localSheetId="5">Bulgárföld!$B$1:$S$56</definedName>
    <definedName name="_xlnm.Print_Area" localSheetId="8">'Csabai kapu'!$B$1:$S$56</definedName>
    <definedName name="_xlnm.Print_Area" localSheetId="4">Diósgyőr!$B$1:$S$56</definedName>
    <definedName name="_xlnm.Print_Area" localSheetId="9">HCM!$B$1:$S$56</definedName>
    <definedName name="_xlnm.Print_Area" localSheetId="6">Kilián!$B$1:$S$56</definedName>
    <definedName name="_xlnm.Print_Area" localSheetId="11">Komlóstető!$B$1:$S$56</definedName>
    <definedName name="_xlnm.Print_Area" localSheetId="10">'Kőrösi Csoma Sándor'!$B$1:$S$56</definedName>
    <definedName name="_xlnm.Print_Area" localSheetId="12">'MIHŐ Összevont'!$B$1:$S$56</definedName>
    <definedName name="_xlnm.Print_Area" localSheetId="0">Összesítő!$A$1:$E$18</definedName>
  </definedNames>
  <calcPr calcId="181029"/>
</workbook>
</file>

<file path=xl/calcChain.xml><?xml version="1.0" encoding="utf-8"?>
<calcChain xmlns="http://schemas.openxmlformats.org/spreadsheetml/2006/main">
  <c r="H14" i="5" l="1"/>
  <c r="H14" i="12"/>
  <c r="H14" i="13"/>
  <c r="H14" i="14"/>
  <c r="H14" i="15"/>
  <c r="H14" i="16"/>
  <c r="H14" i="19"/>
  <c r="H14" i="17"/>
  <c r="H14" i="18"/>
  <c r="H14" i="11"/>
  <c r="K13" i="11"/>
  <c r="H25" i="11" s="1"/>
  <c r="K13" i="5"/>
  <c r="H25" i="5" s="1"/>
  <c r="K13" i="12"/>
  <c r="H25" i="12" s="1"/>
  <c r="K13" i="13"/>
  <c r="H25" i="13" s="1"/>
  <c r="K13" i="15"/>
  <c r="H25" i="15" s="1"/>
  <c r="K13" i="16"/>
  <c r="H25" i="16" s="1"/>
  <c r="K13" i="19"/>
  <c r="H25" i="19" s="1"/>
  <c r="K13" i="17"/>
  <c r="H25" i="17" s="1"/>
  <c r="K13" i="18"/>
  <c r="H25" i="18" s="1"/>
  <c r="K13" i="14"/>
  <c r="H25" i="14" s="1"/>
  <c r="F14" i="11"/>
  <c r="F14" i="5"/>
  <c r="F14" i="12"/>
  <c r="F14" i="13"/>
  <c r="F14" i="15"/>
  <c r="F14" i="16"/>
  <c r="F14" i="19"/>
  <c r="F14" i="17"/>
  <c r="F14" i="18"/>
  <c r="F14" i="14"/>
  <c r="J25" i="17" l="1"/>
  <c r="C14" i="12" l="1"/>
  <c r="C14" i="11"/>
  <c r="B3" i="5" l="1"/>
  <c r="B3" i="12"/>
  <c r="B3" i="13"/>
  <c r="B3" i="14"/>
  <c r="B3" i="15"/>
  <c r="B3" i="16"/>
  <c r="B3" i="19"/>
  <c r="B3" i="17"/>
  <c r="B3" i="18"/>
  <c r="B3" i="11"/>
  <c r="C6" i="21" l="1"/>
  <c r="B15" i="7" l="1"/>
  <c r="B14" i="7"/>
  <c r="B13" i="7"/>
  <c r="B12" i="7"/>
  <c r="B11" i="7"/>
  <c r="B10" i="7"/>
  <c r="B9" i="7"/>
  <c r="B8" i="7"/>
  <c r="B7" i="7"/>
  <c r="B6" i="7"/>
  <c r="J13" i="21" l="1"/>
  <c r="I13" i="21"/>
  <c r="H13" i="21"/>
  <c r="H14" i="21" s="1"/>
  <c r="G13" i="21"/>
  <c r="G14" i="21" s="1"/>
  <c r="F13" i="21"/>
  <c r="E13" i="21"/>
  <c r="D13" i="21"/>
  <c r="D14" i="21" s="1"/>
  <c r="C13" i="21"/>
  <c r="C5" i="21"/>
  <c r="C14" i="21" l="1"/>
  <c r="E14" i="21"/>
  <c r="I14" i="21"/>
  <c r="K13" i="21"/>
  <c r="C25" i="21" s="1"/>
  <c r="F14" i="21"/>
  <c r="J14" i="21"/>
  <c r="K14" i="21" l="1"/>
  <c r="E25" i="21"/>
  <c r="I25" i="21"/>
  <c r="F25" i="21"/>
  <c r="J25" i="21"/>
  <c r="G25" i="21"/>
  <c r="D25" i="21"/>
  <c r="H25" i="21"/>
  <c r="D37" i="21"/>
  <c r="D52" i="21" l="1"/>
  <c r="D55" i="21" s="1"/>
  <c r="D16" i="7" s="1"/>
  <c r="D41" i="21"/>
  <c r="C16" i="7" s="1"/>
  <c r="F25" i="19" l="1"/>
  <c r="F25" i="13"/>
  <c r="F25" i="16"/>
  <c r="F25" i="12"/>
  <c r="F25" i="18"/>
  <c r="F25" i="15"/>
  <c r="F25" i="5"/>
  <c r="F25" i="17"/>
  <c r="F25" i="14"/>
  <c r="F25" i="11"/>
  <c r="J25" i="18"/>
  <c r="G25" i="18"/>
  <c r="I25" i="18"/>
  <c r="C25" i="18"/>
  <c r="E25" i="18"/>
  <c r="D25" i="18"/>
  <c r="C25" i="17"/>
  <c r="G25" i="17"/>
  <c r="I25" i="17"/>
  <c r="E25" i="17"/>
  <c r="D25" i="17"/>
  <c r="J25" i="19"/>
  <c r="I25" i="19"/>
  <c r="C25" i="19"/>
  <c r="D25" i="19"/>
  <c r="G25" i="19"/>
  <c r="E25" i="19"/>
  <c r="J25" i="16"/>
  <c r="E25" i="16"/>
  <c r="I25" i="16"/>
  <c r="D25" i="16"/>
  <c r="G25" i="16"/>
  <c r="C25" i="16"/>
  <c r="J25" i="15"/>
  <c r="I25" i="15"/>
  <c r="C25" i="15"/>
  <c r="D25" i="15"/>
  <c r="G25" i="15"/>
  <c r="E25" i="15"/>
  <c r="J25" i="14"/>
  <c r="C25" i="14"/>
  <c r="G25" i="14"/>
  <c r="I25" i="14"/>
  <c r="D25" i="14"/>
  <c r="E25" i="14"/>
  <c r="J25" i="13"/>
  <c r="I25" i="13"/>
  <c r="C25" i="13"/>
  <c r="D25" i="13"/>
  <c r="G25" i="13"/>
  <c r="E25" i="13"/>
  <c r="J25" i="12"/>
  <c r="I25" i="12"/>
  <c r="D25" i="12"/>
  <c r="G25" i="12"/>
  <c r="C25" i="12"/>
  <c r="E25" i="12"/>
  <c r="J25" i="5"/>
  <c r="C25" i="5"/>
  <c r="E25" i="5"/>
  <c r="D25" i="5"/>
  <c r="G25" i="5"/>
  <c r="I25" i="5"/>
  <c r="D25" i="11"/>
  <c r="G25" i="11"/>
  <c r="E25" i="11"/>
  <c r="I25" i="11"/>
  <c r="C25" i="11"/>
  <c r="J25" i="11"/>
  <c r="C6" i="5"/>
  <c r="C6" i="12"/>
  <c r="C6" i="13"/>
  <c r="C6" i="14"/>
  <c r="C6" i="15"/>
  <c r="C6" i="16"/>
  <c r="C6" i="19"/>
  <c r="C6" i="17"/>
  <c r="C6" i="18"/>
  <c r="C6" i="11"/>
  <c r="D14" i="5"/>
  <c r="E14" i="5"/>
  <c r="G14" i="5"/>
  <c r="I14" i="5"/>
  <c r="J14" i="5"/>
  <c r="D14" i="12"/>
  <c r="E14" i="12"/>
  <c r="G14" i="12"/>
  <c r="I14" i="12"/>
  <c r="J14" i="12"/>
  <c r="D14" i="13"/>
  <c r="E14" i="13"/>
  <c r="G14" i="13"/>
  <c r="I14" i="13"/>
  <c r="J14" i="13"/>
  <c r="D14" i="14"/>
  <c r="E14" i="14"/>
  <c r="G14" i="14"/>
  <c r="I14" i="14"/>
  <c r="J14" i="14"/>
  <c r="D14" i="15"/>
  <c r="E14" i="15"/>
  <c r="G14" i="15"/>
  <c r="I14" i="15"/>
  <c r="J14" i="15"/>
  <c r="D14" i="16"/>
  <c r="E14" i="16"/>
  <c r="G14" i="16"/>
  <c r="I14" i="16"/>
  <c r="J14" i="16"/>
  <c r="D14" i="19"/>
  <c r="E14" i="19"/>
  <c r="G14" i="19"/>
  <c r="I14" i="19"/>
  <c r="J14" i="19"/>
  <c r="D14" i="17"/>
  <c r="E14" i="17"/>
  <c r="G14" i="17"/>
  <c r="I14" i="17"/>
  <c r="J14" i="17"/>
  <c r="D14" i="18"/>
  <c r="E14" i="18"/>
  <c r="G14" i="18"/>
  <c r="I14" i="18"/>
  <c r="J14" i="18"/>
  <c r="D14" i="11"/>
  <c r="E14" i="11"/>
  <c r="G14" i="11"/>
  <c r="I14" i="11"/>
  <c r="J14" i="11"/>
  <c r="C14" i="5"/>
  <c r="C14" i="13"/>
  <c r="C14" i="14"/>
  <c r="C14" i="15"/>
  <c r="C14" i="16"/>
  <c r="C14" i="19"/>
  <c r="C14" i="17"/>
  <c r="C14" i="18"/>
  <c r="K14" i="19" l="1"/>
  <c r="K14" i="13"/>
  <c r="K14" i="16"/>
  <c r="K14" i="5"/>
  <c r="K14" i="18"/>
  <c r="K14" i="11"/>
  <c r="K14" i="12"/>
  <c r="K14" i="15"/>
  <c r="K14" i="17"/>
  <c r="K14" i="14"/>
  <c r="D37" i="14"/>
  <c r="D37" i="15"/>
  <c r="D37" i="16"/>
  <c r="D37" i="18"/>
  <c r="D37" i="17"/>
  <c r="D37" i="13"/>
  <c r="D41" i="18" l="1"/>
  <c r="D37" i="19"/>
  <c r="D52" i="18"/>
  <c r="D52" i="14"/>
  <c r="D52" i="13"/>
  <c r="D55" i="14" l="1"/>
  <c r="D10" i="7" s="1"/>
  <c r="D55" i="18"/>
  <c r="D15" i="7" s="1"/>
  <c r="D41" i="16"/>
  <c r="C12" i="7" s="1"/>
  <c r="D41" i="13"/>
  <c r="C9" i="7" s="1"/>
  <c r="D55" i="13"/>
  <c r="D9" i="7" s="1"/>
  <c r="D41" i="17"/>
  <c r="C14" i="7" s="1"/>
  <c r="D41" i="15"/>
  <c r="C11" i="7" s="1"/>
  <c r="D41" i="14"/>
  <c r="C10" i="7" s="1"/>
  <c r="C15" i="7"/>
  <c r="D52" i="19"/>
  <c r="D52" i="17"/>
  <c r="D55" i="17" s="1"/>
  <c r="D52" i="16"/>
  <c r="D55" i="16" s="1"/>
  <c r="D52" i="15"/>
  <c r="D55" i="15" s="1"/>
  <c r="D55" i="19" l="1"/>
  <c r="D13" i="7" s="1"/>
  <c r="D41" i="19"/>
  <c r="C13" i="7" s="1"/>
  <c r="D11" i="7"/>
  <c r="D12" i="7"/>
  <c r="D14" i="7"/>
  <c r="D37" i="12" l="1"/>
  <c r="D52" i="12" l="1"/>
  <c r="D41" i="12" l="1"/>
  <c r="C8" i="7" s="1"/>
  <c r="D55" i="12"/>
  <c r="D8" i="7" s="1"/>
  <c r="D37" i="11" l="1"/>
  <c r="D41" i="11" l="1"/>
  <c r="C6" i="7" s="1"/>
  <c r="D52" i="11"/>
  <c r="D55" i="11" s="1"/>
  <c r="D6" i="7" s="1"/>
  <c r="D37" i="5" l="1"/>
  <c r="D41" i="5" l="1"/>
  <c r="D52" i="5"/>
  <c r="D55" i="5" l="1"/>
  <c r="D7" i="7" s="1"/>
  <c r="C7" i="7"/>
</calcChain>
</file>

<file path=xl/sharedStrings.xml><?xml version="1.0" encoding="utf-8"?>
<sst xmlns="http://schemas.openxmlformats.org/spreadsheetml/2006/main" count="866" uniqueCount="129">
  <si>
    <t>Öszesen</t>
  </si>
  <si>
    <t>Vásárolt</t>
  </si>
  <si>
    <t>Termelt</t>
  </si>
  <si>
    <r>
      <t>e</t>
    </r>
    <r>
      <rPr>
        <i/>
        <vertAlign val="subscript"/>
        <sz val="10"/>
        <rFont val="Arial"/>
        <family val="2"/>
        <charset val="238"/>
      </rPr>
      <t>i</t>
    </r>
    <r>
      <rPr>
        <i/>
        <sz val="10"/>
        <rFont val="Arial"/>
        <family val="2"/>
        <charset val="238"/>
      </rPr>
      <t>:</t>
    </r>
  </si>
  <si>
    <r>
      <t>α</t>
    </r>
    <r>
      <rPr>
        <i/>
        <vertAlign val="subscript"/>
        <sz val="10"/>
        <rFont val="Arial"/>
        <family val="2"/>
        <charset val="238"/>
      </rPr>
      <t>i</t>
    </r>
    <r>
      <rPr>
        <i/>
        <sz val="10"/>
        <rFont val="Arial"/>
        <family val="2"/>
        <charset val="238"/>
      </rPr>
      <t>:</t>
    </r>
  </si>
  <si>
    <t>lásd fent</t>
  </si>
  <si>
    <t>A</t>
  </si>
  <si>
    <t>B</t>
  </si>
  <si>
    <t>C</t>
  </si>
  <si>
    <t>1.</t>
  </si>
  <si>
    <t>Kapcsolt energia termelés nélküli távhőtermelés</t>
  </si>
  <si>
    <r>
      <t>e</t>
    </r>
    <r>
      <rPr>
        <b/>
        <vertAlign val="subscript"/>
        <sz val="10"/>
        <rFont val="Times New Roman"/>
        <family val="1"/>
        <charset val="238"/>
      </rPr>
      <t>i</t>
    </r>
  </si>
  <si>
    <t>2.</t>
  </si>
  <si>
    <r>
      <t>Kizárólagos (nem kapcsolt) hőtermelés (fűtőmű/kazánház) szénhidrogének (földgáz, PB-gáz, tüzelő- és fűtőolajok) (e</t>
    </r>
    <r>
      <rPr>
        <vertAlign val="subscript"/>
        <sz val="10"/>
        <rFont val="Times New Roman"/>
        <family val="1"/>
        <charset val="238"/>
      </rPr>
      <t>1</t>
    </r>
    <r>
      <rPr>
        <sz val="10"/>
        <rFont val="Times New Roman"/>
        <family val="1"/>
        <charset val="238"/>
      </rPr>
      <t xml:space="preserve">) </t>
    </r>
  </si>
  <si>
    <t>3.</t>
  </si>
  <si>
    <r>
      <t>Kizárólagos (nem kapcsolt) hőtermelés (fűtőmű/kazánház) biogáz, biometán (e</t>
    </r>
    <r>
      <rPr>
        <vertAlign val="subscript"/>
        <sz val="10"/>
        <rFont val="Times New Roman"/>
        <family val="1"/>
        <charset val="238"/>
      </rPr>
      <t>2</t>
    </r>
    <r>
      <rPr>
        <sz val="10"/>
        <rFont val="Times New Roman"/>
        <family val="1"/>
        <charset val="238"/>
      </rPr>
      <t>)</t>
    </r>
  </si>
  <si>
    <t>4.</t>
  </si>
  <si>
    <r>
      <t>Kizárólagos (nem kapcsolt) hőtermelés (fűtőmű/kazánház) szénféleségek (e</t>
    </r>
    <r>
      <rPr>
        <vertAlign val="subscript"/>
        <sz val="10"/>
        <rFont val="Times New Roman"/>
        <family val="1"/>
        <charset val="238"/>
      </rPr>
      <t>3</t>
    </r>
    <r>
      <rPr>
        <sz val="10"/>
        <rFont val="Times New Roman"/>
        <family val="1"/>
        <charset val="238"/>
      </rPr>
      <t>)</t>
    </r>
  </si>
  <si>
    <t>5.</t>
  </si>
  <si>
    <r>
      <t>K</t>
    </r>
    <r>
      <rPr>
        <sz val="10"/>
        <rFont val="Times New Roman CE"/>
      </rPr>
      <t>izárólagos (nem kapcsolt) hőtermelés (fűtőmű/kazánház) tűzifa, faapríték, fahulladék, biobrikett, egyéb bio tüzelőanyagok (e</t>
    </r>
    <r>
      <rPr>
        <vertAlign val="subscript"/>
        <sz val="10"/>
        <rFont val="Times New Roman"/>
        <family val="1"/>
        <charset val="238"/>
      </rPr>
      <t>4</t>
    </r>
    <r>
      <rPr>
        <sz val="10"/>
        <rFont val="Times New Roman"/>
        <family val="1"/>
        <charset val="238"/>
      </rPr>
      <t>)</t>
    </r>
  </si>
  <si>
    <t>6.</t>
  </si>
  <si>
    <r>
      <t>Kizárólagos (nem kapcsolt) hőtermelés (fűtőmű/kazánház) ipari hulladékhő (e</t>
    </r>
    <r>
      <rPr>
        <vertAlign val="subscript"/>
        <sz val="10"/>
        <rFont val="Times New Roman"/>
        <family val="1"/>
        <charset val="238"/>
      </rPr>
      <t>5</t>
    </r>
    <r>
      <rPr>
        <sz val="10"/>
        <rFont val="Times New Roman"/>
        <family val="1"/>
        <charset val="238"/>
      </rPr>
      <t>)</t>
    </r>
  </si>
  <si>
    <t>7.</t>
  </si>
  <si>
    <r>
      <t>Kizárólagos (nem kapcsolt) hőtermelés (fűtőmű/kazánház) szoláris- és geotermikus energia (e</t>
    </r>
    <r>
      <rPr>
        <vertAlign val="subscript"/>
        <sz val="10"/>
        <rFont val="Times New Roman"/>
        <family val="1"/>
        <charset val="238"/>
      </rPr>
      <t>6</t>
    </r>
    <r>
      <rPr>
        <sz val="10"/>
        <rFont val="Times New Roman"/>
        <family val="1"/>
        <charset val="238"/>
      </rPr>
      <t>)</t>
    </r>
  </si>
  <si>
    <t>8.</t>
  </si>
  <si>
    <r>
      <t>Nukleáris hőtermelés (e</t>
    </r>
    <r>
      <rPr>
        <vertAlign val="subscript"/>
        <sz val="10"/>
        <rFont val="Times New Roman"/>
        <family val="1"/>
        <charset val="238"/>
      </rPr>
      <t>7</t>
    </r>
    <r>
      <rPr>
        <sz val="10"/>
        <rFont val="Times New Roman"/>
        <family val="1"/>
        <charset val="238"/>
      </rPr>
      <t>)</t>
    </r>
  </si>
  <si>
    <t>9.</t>
  </si>
  <si>
    <t>Kombinált távhőtermelés</t>
  </si>
  <si>
    <t>10.</t>
  </si>
  <si>
    <t>Megújuló energiaforrás alkalmazása nélkül</t>
  </si>
  <si>
    <t>Megújuló energiaforrás alapú rendszer esetén</t>
  </si>
  <si>
    <t>11.</t>
  </si>
  <si>
    <r>
      <t>Kapcsolt energiatermelé</t>
    </r>
    <r>
      <rPr>
        <sz val="10"/>
        <rFont val="Times New Roman CE"/>
      </rPr>
      <t>s kombinált ciklusú erőművi blokkban (e</t>
    </r>
    <r>
      <rPr>
        <vertAlign val="subscript"/>
        <sz val="10"/>
        <rFont val="Times New Roman"/>
        <family val="1"/>
        <charset val="238"/>
      </rPr>
      <t>8</t>
    </r>
    <r>
      <rPr>
        <sz val="10"/>
        <rFont val="Times New Roman"/>
        <family val="1"/>
        <charset val="238"/>
      </rPr>
      <t>)</t>
    </r>
  </si>
  <si>
    <t>12.</t>
  </si>
  <si>
    <r>
      <t>Kapcsolt energiatermelés hagyományos gőz-körfolyamatú erőművi blokkban (e</t>
    </r>
    <r>
      <rPr>
        <vertAlign val="subscript"/>
        <sz val="10"/>
        <rFont val="Times New Roman"/>
        <family val="1"/>
        <charset val="238"/>
      </rPr>
      <t>9</t>
    </r>
    <r>
      <rPr>
        <sz val="10"/>
        <rFont val="Times New Roman"/>
        <family val="1"/>
        <charset val="238"/>
      </rPr>
      <t>)</t>
    </r>
  </si>
  <si>
    <t>13.</t>
  </si>
  <si>
    <r>
      <t>Kapcsolt energiatermelés hagyományos gőz-körfolyamatú erőművi blokkban kommunális hulladék égetésével (e</t>
    </r>
    <r>
      <rPr>
        <vertAlign val="subscript"/>
        <sz val="10"/>
        <rFont val="Times New Roman"/>
        <family val="1"/>
        <charset val="238"/>
      </rPr>
      <t>10</t>
    </r>
    <r>
      <rPr>
        <sz val="10"/>
        <rFont val="Times New Roman"/>
        <family val="1"/>
        <charset val="238"/>
      </rPr>
      <t>)</t>
    </r>
  </si>
  <si>
    <t>14.</t>
  </si>
  <si>
    <r>
      <t>Kapcsolt energiatermelés 1.200 kWe villamos egységteljesítményt meghaladó gázmotorral (e</t>
    </r>
    <r>
      <rPr>
        <vertAlign val="subscript"/>
        <sz val="10"/>
        <rFont val="Times New Roman"/>
        <family val="1"/>
        <charset val="238"/>
      </rPr>
      <t>11</t>
    </r>
    <r>
      <rPr>
        <sz val="10"/>
        <rFont val="Times New Roman"/>
        <family val="1"/>
        <charset val="238"/>
      </rPr>
      <t>)</t>
    </r>
  </si>
  <si>
    <t>15.</t>
  </si>
  <si>
    <r>
      <t>Kapcsolt energiatermelés 1.200 kWe villamos egységteljesítményt nem meghaladó gázmotorral (e</t>
    </r>
    <r>
      <rPr>
        <vertAlign val="subscript"/>
        <sz val="10"/>
        <rFont val="Times New Roman"/>
        <family val="1"/>
        <charset val="238"/>
      </rPr>
      <t>12</t>
    </r>
    <r>
      <rPr>
        <sz val="10"/>
        <rFont val="Times New Roman"/>
        <family val="1"/>
        <charset val="238"/>
      </rPr>
      <t>)</t>
    </r>
  </si>
  <si>
    <t>16.</t>
  </si>
  <si>
    <r>
      <t>Kapcsolt energiatermelés hőhasznosító kazánnal ellátott gázturbinás erőműben (e</t>
    </r>
    <r>
      <rPr>
        <vertAlign val="subscript"/>
        <sz val="10"/>
        <rFont val="Times New Roman"/>
        <family val="1"/>
        <charset val="238"/>
      </rPr>
      <t>13</t>
    </r>
    <r>
      <rPr>
        <sz val="10"/>
        <rFont val="Times New Roman"/>
        <family val="1"/>
        <charset val="238"/>
      </rPr>
      <t>)</t>
    </r>
  </si>
  <si>
    <t>17.</t>
  </si>
  <si>
    <r>
      <t>Kapcsolt energiatermelés hőszivattyúval (e</t>
    </r>
    <r>
      <rPr>
        <vertAlign val="subscript"/>
        <sz val="10"/>
        <rFont val="Times New Roman"/>
        <family val="1"/>
        <charset val="238"/>
      </rPr>
      <t>14</t>
    </r>
    <r>
      <rPr>
        <sz val="10"/>
        <rFont val="Times New Roman"/>
        <family val="1"/>
        <charset val="238"/>
      </rPr>
      <t>)</t>
    </r>
  </si>
  <si>
    <t>1.9. Hőtermelő technológiák primerenergia-átalakítási tényezői</t>
  </si>
  <si>
    <t>Q (MWh/év)</t>
  </si>
  <si>
    <t>Q &lt; 27.800</t>
  </si>
  <si>
    <t>27.800 &lt;= Q &lt; 139.000</t>
  </si>
  <si>
    <t>139.000 =&lt; Q</t>
  </si>
  <si>
    <r>
      <t>α</t>
    </r>
    <r>
      <rPr>
        <vertAlign val="subscript"/>
        <sz val="10"/>
        <rFont val="Times New Roman"/>
        <family val="1"/>
        <charset val="238"/>
      </rPr>
      <t>vill</t>
    </r>
    <r>
      <rPr>
        <sz val="10"/>
        <rFont val="Times New Roman"/>
        <family val="1"/>
        <charset val="238"/>
      </rPr>
      <t xml:space="preserve"> (kWh/kWh)</t>
    </r>
  </si>
  <si>
    <r>
      <t>1.10. A felhasznált villamos energia aránya a kiadott hőmennyiségre vetítve (</t>
    </r>
    <r>
      <rPr>
        <b/>
        <sz val="10"/>
        <rFont val="Times New Roman Greek"/>
      </rPr>
      <t>α</t>
    </r>
    <r>
      <rPr>
        <b/>
        <vertAlign val="subscript"/>
        <sz val="10"/>
        <rFont val="Times New Roman"/>
        <family val="1"/>
        <charset val="238"/>
      </rPr>
      <t>vill</t>
    </r>
    <r>
      <rPr>
        <b/>
        <sz val="10"/>
        <rFont val="Times New Roman"/>
        <family val="1"/>
        <charset val="238"/>
      </rPr>
      <t>)</t>
    </r>
  </si>
  <si>
    <t xml:space="preserve">Távhőtermelésben használt primer energiaforrás </t>
  </si>
  <si>
    <t xml:space="preserve">Földgáz, fűtő- és tüzelőolajok, szénféleségek, nukleáris energia </t>
  </si>
  <si>
    <t xml:space="preserve">Tűzifa, faapríték, fahulladék, biobrikett, egyéb bio tüzelőanyagok </t>
  </si>
  <si>
    <t xml:space="preserve">Biogáz, biometán </t>
  </si>
  <si>
    <t xml:space="preserve">Szoláris-, geotermikus-, szél- és vízenergia </t>
  </si>
  <si>
    <t xml:space="preserve">Kommunális hulladék </t>
  </si>
  <si>
    <t>Ipari hulladékhő</t>
  </si>
  <si>
    <t>Hőszivattyú</t>
  </si>
  <si>
    <t xml:space="preserve">1-1/SPF* </t>
  </si>
  <si>
    <r>
      <t xml:space="preserve">Megújuló részarány
</t>
    </r>
    <r>
      <rPr>
        <i/>
        <sz val="10"/>
        <rFont val="Times New Roman"/>
        <family val="1"/>
        <charset val="238"/>
      </rPr>
      <t>e</t>
    </r>
    <r>
      <rPr>
        <vertAlign val="subscript"/>
        <sz val="10"/>
        <rFont val="Times New Roman"/>
        <family val="1"/>
        <charset val="238"/>
      </rPr>
      <t>SUS,távhő,i</t>
    </r>
  </si>
  <si>
    <t>2.6. A távhőtermelésben felhasznált primer energiaforrások, valamint a hőszivattyús hőtermelés megújuló részaránya</t>
  </si>
  <si>
    <t>h:</t>
  </si>
  <si>
    <r>
      <t>e</t>
    </r>
    <r>
      <rPr>
        <b/>
        <i/>
        <vertAlign val="subscript"/>
        <sz val="10"/>
        <rFont val="Arial"/>
        <family val="2"/>
        <charset val="238"/>
      </rPr>
      <t>távhő</t>
    </r>
    <r>
      <rPr>
        <b/>
        <i/>
        <sz val="10"/>
        <rFont val="Arial"/>
        <family val="2"/>
        <charset val="238"/>
      </rPr>
      <t>:</t>
    </r>
  </si>
  <si>
    <r>
      <t>e</t>
    </r>
    <r>
      <rPr>
        <i/>
        <vertAlign val="subscript"/>
        <sz val="10"/>
        <rFont val="Arial"/>
        <family val="2"/>
        <charset val="238"/>
      </rPr>
      <t>vill</t>
    </r>
    <r>
      <rPr>
        <i/>
        <sz val="10"/>
        <rFont val="Arial"/>
        <family val="2"/>
        <charset val="238"/>
      </rPr>
      <t>:</t>
    </r>
  </si>
  <si>
    <r>
      <t>α</t>
    </r>
    <r>
      <rPr>
        <i/>
        <vertAlign val="subscript"/>
        <sz val="10"/>
        <rFont val="Arial"/>
        <family val="2"/>
        <charset val="238"/>
      </rPr>
      <t>vill</t>
    </r>
    <r>
      <rPr>
        <i/>
        <sz val="10"/>
        <rFont val="Arial"/>
        <family val="2"/>
        <charset val="238"/>
      </rPr>
      <t>:</t>
    </r>
  </si>
  <si>
    <r>
      <t>e</t>
    </r>
    <r>
      <rPr>
        <i/>
        <vertAlign val="subscript"/>
        <sz val="10"/>
        <rFont val="Arial"/>
        <family val="2"/>
        <charset val="238"/>
      </rPr>
      <t>SUS,i</t>
    </r>
    <r>
      <rPr>
        <i/>
        <sz val="10"/>
        <rFont val="Arial"/>
        <family val="2"/>
        <charset val="238"/>
      </rPr>
      <t>:</t>
    </r>
  </si>
  <si>
    <r>
      <t>e</t>
    </r>
    <r>
      <rPr>
        <b/>
        <i/>
        <vertAlign val="subscript"/>
        <sz val="10"/>
        <rFont val="Arial"/>
        <family val="2"/>
        <charset val="238"/>
      </rPr>
      <t>SUS,távhő</t>
    </r>
    <r>
      <rPr>
        <b/>
        <i/>
        <sz val="10"/>
        <rFont val="Arial"/>
        <family val="2"/>
        <charset val="238"/>
      </rPr>
      <t>:</t>
    </r>
  </si>
  <si>
    <r>
      <t>e</t>
    </r>
    <r>
      <rPr>
        <i/>
        <vertAlign val="subscript"/>
        <sz val="10"/>
        <rFont val="Arial"/>
        <family val="2"/>
        <charset val="238"/>
      </rPr>
      <t>SUS,vill</t>
    </r>
    <r>
      <rPr>
        <i/>
        <sz val="10"/>
        <rFont val="Arial"/>
        <family val="2"/>
        <charset val="238"/>
      </rPr>
      <t>:</t>
    </r>
  </si>
  <si>
    <t>Kazán</t>
  </si>
  <si>
    <t>Földgáz</t>
  </si>
  <si>
    <t>Gázmotor</t>
  </si>
  <si>
    <t>Faapríték</t>
  </si>
  <si>
    <t>Geotermia</t>
  </si>
  <si>
    <t>Gázturbina</t>
  </si>
  <si>
    <t>Biogáz</t>
  </si>
  <si>
    <t>Technológia:</t>
  </si>
  <si>
    <t>Vásárolt/Termelt:</t>
  </si>
  <si>
    <t>Hőmennyiség [MWh]:</t>
  </si>
  <si>
    <t>Primer energiaforrás:</t>
  </si>
  <si>
    <t>Bázis év:</t>
  </si>
  <si>
    <r>
      <t>2. A távhő megújuló energia részaránya (</t>
    </r>
    <r>
      <rPr>
        <b/>
        <i/>
        <sz val="10"/>
        <rFont val="Arial"/>
        <family val="2"/>
        <charset val="238"/>
      </rPr>
      <t>e</t>
    </r>
    <r>
      <rPr>
        <b/>
        <i/>
        <vertAlign val="subscript"/>
        <sz val="10"/>
        <rFont val="Arial"/>
        <family val="2"/>
        <charset val="238"/>
      </rPr>
      <t>SUS,távhő</t>
    </r>
    <r>
      <rPr>
        <b/>
        <sz val="10"/>
        <rFont val="Arial"/>
        <family val="2"/>
        <charset val="238"/>
      </rPr>
      <t>):</t>
    </r>
  </si>
  <si>
    <r>
      <t>1. Eredő primer energia átalakítási tényező (</t>
    </r>
    <r>
      <rPr>
        <b/>
        <i/>
        <sz val="10"/>
        <rFont val="Arial"/>
        <family val="2"/>
        <charset val="238"/>
      </rPr>
      <t>e</t>
    </r>
    <r>
      <rPr>
        <b/>
        <i/>
        <vertAlign val="subscript"/>
        <sz val="10"/>
        <rFont val="Arial"/>
        <family val="2"/>
        <charset val="238"/>
      </rPr>
      <t>távhő</t>
    </r>
    <r>
      <rPr>
        <b/>
        <sz val="10"/>
        <rFont val="Arial"/>
        <family val="2"/>
        <charset val="238"/>
      </rPr>
      <t>):</t>
    </r>
  </si>
  <si>
    <t xml:space="preserve">MIHŐ Miskolci Hőszolgáltató Kft. </t>
  </si>
  <si>
    <t>Távhőrendszer:</t>
  </si>
  <si>
    <t>Alapadatok:</t>
  </si>
  <si>
    <t>Paraméterek:</t>
  </si>
  <si>
    <t>Távhőrendszerbe táplált hő primer energiaforrása, technológiája és mennyisége [MWh]</t>
  </si>
  <si>
    <t xml:space="preserve"> A vizsgált távhőrendszerben távhőhálózatra kiadott hőmennyiségre vetített (fajlagos) hálózati hőveszteség (kWh/kWh).</t>
  </si>
  <si>
    <t xml:space="preserve"> A hőtermeléshez és keringtetéshez felhasznált villamos energia primerenergia-átalakítási tényezője (kWh/kWh).</t>
  </si>
  <si>
    <t xml:space="preserve"> A távhő termeléséhez és keringtetéséhez a hőtermelő által felhasznált villamos energia aránya az adott távhőrendszerben távhőhálózatra kiadott hőmennyiségre vetítve (kWh/kWh).</t>
  </si>
  <si>
    <t xml:space="preserve"> A távfűtőrendszer hőtermelőinél alkalmazott i-edik hőtermelő technológia primerenergia-átalakítási tényezője (kWh/kWh), (i = 1…14). </t>
  </si>
  <si>
    <t xml:space="preserve"> Az i-edik hőtermelő technológiával termelt távhő aránya az adott távhőrendszerben távhőhálózatra kiadott összes hőmennyiséghez viszonyítva (kWh/kWh), (i = 1…14).</t>
  </si>
  <si>
    <t xml:space="preserve"> Az i-edik hőtermelő technológiában felhasznált megújuló energiaforrások részaránya.</t>
  </si>
  <si>
    <t xml:space="preserve"> A távhő termeléséhez és keringtetéséhez felhasznált villamos energia megújuló részaránya.</t>
  </si>
  <si>
    <t xml:space="preserve"> 7/2006. (V. 24.) TNM rendelet 7. sz. mellékletének 1.9. sz. pontja alapján (lásd. Alaptáblák)</t>
  </si>
  <si>
    <r>
      <t xml:space="preserve"> </t>
    </r>
    <r>
      <rPr>
        <b/>
        <sz val="11"/>
        <color rgb="FFFF0000"/>
        <rFont val="Calibri"/>
        <family val="2"/>
        <charset val="238"/>
        <scheme val="minor"/>
      </rPr>
      <t>2019.11.29-től hatályos</t>
    </r>
    <r>
      <rPr>
        <sz val="11"/>
        <rFont val="Calibri"/>
        <family val="2"/>
        <charset val="238"/>
        <scheme val="minor"/>
      </rPr>
      <t xml:space="preserve"> 7/2006. (V. 24.) TNM rendelet 7. sz. melléklete szerint</t>
    </r>
  </si>
  <si>
    <t xml:space="preserve"> 7/2006. (V. 24.) TNM rendelet 7. sz. mellékletének 2.6. sz. pontja alapján (lásd. Alaptáblák)</t>
  </si>
  <si>
    <t xml:space="preserve"> 7/2006. (V. 24.) TNM rendelet 7. sz. mellékletének 1.6. sz. pontja alapján</t>
  </si>
  <si>
    <t xml:space="preserve"> 7/2006. (V. 24.) TNM rendelet 7. sz. mellékletének 1.8. sz. pontja alapján</t>
  </si>
  <si>
    <t xml:space="preserve"> 7/2006. (V. 24.) TNM rendelet 7. sz. mellékletének 1.10. sz. pontja alapján (lásd. Alaptáblák)</t>
  </si>
  <si>
    <t xml:space="preserve"> 7/2006. (V. 24.) TNM rendelet 7. sz. mellékletének 2.4. sz. pontja alapján</t>
  </si>
  <si>
    <t>Primer energia átalakítási tényező és megújuló energia részaránya</t>
  </si>
  <si>
    <r>
      <t>Primer energia átalakítási tényező
(</t>
    </r>
    <r>
      <rPr>
        <b/>
        <i/>
        <sz val="11"/>
        <rFont val="Calibri"/>
        <family val="2"/>
        <charset val="238"/>
        <scheme val="minor"/>
      </rPr>
      <t>e</t>
    </r>
    <r>
      <rPr>
        <b/>
        <i/>
        <vertAlign val="subscript"/>
        <sz val="11"/>
        <rFont val="Calibri"/>
        <family val="2"/>
        <charset val="238"/>
        <scheme val="minor"/>
      </rPr>
      <t>távhő</t>
    </r>
    <r>
      <rPr>
        <b/>
        <sz val="11"/>
        <rFont val="Calibri"/>
        <family val="2"/>
        <charset val="238"/>
        <scheme val="minor"/>
      </rPr>
      <t>)</t>
    </r>
  </si>
  <si>
    <t xml:space="preserve"> 7/2006. (V. 24.) TNM rendelet 7. sz. mellékletének 1.4. sz. pontja alapján</t>
  </si>
  <si>
    <t xml:space="preserve"> 7/2006. (V. 24.) TNM rendelet 7. sz. mellékletének 2.3. sz. pontja alapján</t>
  </si>
  <si>
    <t>tény érték</t>
  </si>
  <si>
    <t>számított érték</t>
  </si>
  <si>
    <t>eredmény</t>
  </si>
  <si>
    <r>
      <t>Megújuló energia részaránya
(</t>
    </r>
    <r>
      <rPr>
        <b/>
        <i/>
        <sz val="11"/>
        <rFont val="Calibri"/>
        <family val="2"/>
        <charset val="238"/>
        <scheme val="minor"/>
      </rPr>
      <t>e</t>
    </r>
    <r>
      <rPr>
        <b/>
        <i/>
        <vertAlign val="subscript"/>
        <sz val="11"/>
        <rFont val="Calibri"/>
        <family val="2"/>
        <charset val="238"/>
        <scheme val="minor"/>
      </rPr>
      <t>SUS,távhő</t>
    </r>
    <r>
      <rPr>
        <b/>
        <sz val="11"/>
        <rFont val="Calibri"/>
        <family val="2"/>
        <charset val="238"/>
        <scheme val="minor"/>
      </rPr>
      <t>)</t>
    </r>
  </si>
  <si>
    <t>Kivonat 2019.11.29-től hatályos 7/2006. (V. 24.) TNM rendelet 7. sz. mellékletéből</t>
  </si>
  <si>
    <t>Bulg.GM</t>
  </si>
  <si>
    <t>Belvárosi Terület</t>
  </si>
  <si>
    <t>Avasi Terület</t>
  </si>
  <si>
    <t>Diósgyőri Fűtőmű</t>
  </si>
  <si>
    <t>Bulgárföldi Fűtőmű</t>
  </si>
  <si>
    <t>Kilián-Dél (Kenderföldi) Kazánház</t>
  </si>
  <si>
    <t>10. sz. Általános Iskola Kazánház</t>
  </si>
  <si>
    <t>Csabai kapui Kazánház</t>
  </si>
  <si>
    <t>HCM Kazánház</t>
  </si>
  <si>
    <t>Kőrösi Csoma Sándor Kazánház</t>
  </si>
  <si>
    <t>Komlóstetői Kazánház</t>
  </si>
  <si>
    <t>*Részletes számítási dokumentációt lásd. az adott távhőrendszernél</t>
  </si>
  <si>
    <t xml:space="preserve"> 2019.11.29-től hatályos 7/2006. (V. 24.) TNM rendelet 7. sz. melléklete szerint</t>
  </si>
  <si>
    <t>18.</t>
  </si>
  <si>
    <r>
      <t>Kapcsolt energiatermelés nukleáris erőművi blokkban (e</t>
    </r>
    <r>
      <rPr>
        <vertAlign val="subscript"/>
        <sz val="10"/>
        <rFont val="Times New Roman CE"/>
        <charset val="238"/>
      </rPr>
      <t>15</t>
    </r>
    <r>
      <rPr>
        <sz val="10"/>
        <rFont val="Times New Roman CE"/>
        <charset val="238"/>
      </rPr>
      <t>)</t>
    </r>
  </si>
  <si>
    <t>2022.</t>
  </si>
  <si>
    <t>A MIHŐ Kft. távhőrendszereinek mutatói*
2023. év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</si>
</sst>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"/>
    <numFmt numFmtId="165" formatCode="&quot;Primer energia átalakítási tényező és megújuló energia részaránya &quot;@&quot; évi adatok alapján&quot;"/>
    <numFmt numFmtId="166" formatCode="0.0"/>
  </numFmts>
  <fonts count="39">
    <font>
      <sz val="10"/>
      <name val="Arial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i/>
      <sz val="10"/>
      <name val="Arial"/>
      <family val="2"/>
      <charset val="238"/>
    </font>
    <font>
      <i/>
      <sz val="10"/>
      <name val="Arial"/>
      <family val="2"/>
      <charset val="238"/>
    </font>
    <font>
      <i/>
      <vertAlign val="subscript"/>
      <sz val="10"/>
      <name val="Arial"/>
      <family val="2"/>
      <charset val="238"/>
    </font>
    <font>
      <b/>
      <i/>
      <vertAlign val="subscript"/>
      <sz val="10"/>
      <name val="Arial"/>
      <family val="2"/>
      <charset val="238"/>
    </font>
    <font>
      <sz val="8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b/>
      <i/>
      <sz val="10"/>
      <name val="Times New Roman"/>
      <family val="1"/>
      <charset val="238"/>
    </font>
    <font>
      <b/>
      <vertAlign val="subscript"/>
      <sz val="10"/>
      <name val="Times New Roman"/>
      <family val="1"/>
      <charset val="238"/>
    </font>
    <font>
      <sz val="10"/>
      <name val="Times New Roman CE"/>
    </font>
    <font>
      <vertAlign val="subscript"/>
      <sz val="10"/>
      <name val="Times New Roman"/>
      <family val="1"/>
      <charset val="238"/>
    </font>
    <font>
      <i/>
      <sz val="10"/>
      <name val="Times New Roman Greek"/>
      <charset val="238"/>
    </font>
    <font>
      <sz val="10"/>
      <name val="Times New Roman CE"/>
      <charset val="238"/>
    </font>
    <font>
      <b/>
      <sz val="10"/>
      <name val="Times New Roman CE"/>
      <charset val="238"/>
    </font>
    <font>
      <i/>
      <sz val="10"/>
      <name val="Times New Roman"/>
      <family val="1"/>
      <charset val="238"/>
    </font>
    <font>
      <b/>
      <sz val="10"/>
      <name val="Times New Roman Greek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b/>
      <i/>
      <vertAlign val="subscript"/>
      <sz val="11"/>
      <name val="Calibri"/>
      <family val="2"/>
      <charset val="238"/>
      <scheme val="minor"/>
    </font>
    <font>
      <b/>
      <sz val="10"/>
      <color theme="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i/>
      <sz val="12"/>
      <color theme="0"/>
      <name val="Calibri"/>
      <family val="2"/>
      <charset val="238"/>
      <scheme val="minor"/>
    </font>
    <font>
      <u/>
      <sz val="10"/>
      <color theme="10"/>
      <name val="Arial"/>
      <family val="2"/>
      <charset val="238"/>
    </font>
    <font>
      <u/>
      <sz val="12"/>
      <color theme="10"/>
      <name val="Calibri"/>
      <family val="2"/>
      <charset val="238"/>
      <scheme val="minor"/>
    </font>
    <font>
      <b/>
      <sz val="11"/>
      <color indexed="10"/>
      <name val="Calibri"/>
      <family val="2"/>
      <charset val="238"/>
      <scheme val="minor"/>
    </font>
    <font>
      <vertAlign val="subscript"/>
      <sz val="10"/>
      <name val="Times New Roman CE"/>
      <charset val="238"/>
    </font>
  </fonts>
  <fills count="6">
    <fill>
      <patternFill patternType="none"/>
    </fill>
    <fill>
      <patternFill patternType="gray125"/>
    </fill>
    <fill>
      <patternFill patternType="solid">
        <fgColor rgb="FF99C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0.3499862666707357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35" fillId="0" borderId="0" applyNumberFormat="0" applyFill="0" applyBorder="0" applyAlignment="0" applyProtection="0"/>
  </cellStyleXfs>
  <cellXfs count="162">
    <xf numFmtId="0" fontId="0" fillId="0" borderId="0" xfId="0"/>
    <xf numFmtId="0" fontId="3" fillId="0" borderId="0" xfId="1"/>
    <xf numFmtId="0" fontId="3" fillId="0" borderId="0" xfId="1" applyAlignment="1">
      <alignment horizontal="center"/>
    </xf>
    <xf numFmtId="0" fontId="1" fillId="0" borderId="1" xfId="1" applyFont="1" applyBorder="1" applyAlignment="1">
      <alignment vertical="center"/>
    </xf>
    <xf numFmtId="3" fontId="1" fillId="0" borderId="1" xfId="1" applyNumberFormat="1" applyFont="1" applyBorder="1" applyAlignment="1">
      <alignment vertical="center"/>
    </xf>
    <xf numFmtId="0" fontId="5" fillId="0" borderId="0" xfId="1" applyFont="1" applyAlignment="1">
      <alignment horizontal="right"/>
    </xf>
    <xf numFmtId="0" fontId="1" fillId="0" borderId="0" xfId="1" applyFont="1"/>
    <xf numFmtId="0" fontId="0" fillId="3" borderId="0" xfId="0" applyFill="1"/>
    <xf numFmtId="0" fontId="8" fillId="3" borderId="0" xfId="0" applyFont="1" applyFill="1" applyAlignment="1">
      <alignment horizontal="left" vertical="center" wrapText="1"/>
    </xf>
    <xf numFmtId="0" fontId="3" fillId="3" borderId="1" xfId="0" applyFont="1" applyFill="1" applyBorder="1"/>
    <xf numFmtId="0" fontId="9" fillId="3" borderId="1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7" fillId="3" borderId="0" xfId="0" applyFont="1" applyFill="1"/>
    <xf numFmtId="0" fontId="16" fillId="3" borderId="1" xfId="0" applyFont="1" applyFill="1" applyBorder="1" applyAlignment="1">
      <alignment horizontal="center" vertical="center" wrapText="1"/>
    </xf>
    <xf numFmtId="0" fontId="23" fillId="0" borderId="0" xfId="1" applyFont="1"/>
    <xf numFmtId="0" fontId="24" fillId="0" borderId="0" xfId="1" applyFont="1" applyAlignment="1">
      <alignment horizontal="left"/>
    </xf>
    <xf numFmtId="0" fontId="5" fillId="0" borderId="1" xfId="1" applyFont="1" applyBorder="1" applyAlignment="1">
      <alignment horizontal="right"/>
    </xf>
    <xf numFmtId="0" fontId="3" fillId="0" borderId="1" xfId="1" applyBorder="1"/>
    <xf numFmtId="0" fontId="3" fillId="0" borderId="1" xfId="1" applyBorder="1" applyAlignment="1">
      <alignment horizontal="right"/>
    </xf>
    <xf numFmtId="2" fontId="3" fillId="0" borderId="1" xfId="1" applyNumberFormat="1" applyBorder="1"/>
    <xf numFmtId="0" fontId="4" fillId="4" borderId="5" xfId="0" applyFont="1" applyFill="1" applyBorder="1" applyAlignment="1">
      <alignment horizontal="right" vertical="center"/>
    </xf>
    <xf numFmtId="164" fontId="1" fillId="4" borderId="6" xfId="0" applyNumberFormat="1" applyFont="1" applyFill="1" applyBorder="1" applyAlignment="1">
      <alignment horizontal="right" vertical="center"/>
    </xf>
    <xf numFmtId="0" fontId="4" fillId="4" borderId="5" xfId="1" applyFont="1" applyFill="1" applyBorder="1" applyAlignment="1">
      <alignment horizontal="right" vertical="center"/>
    </xf>
    <xf numFmtId="164" fontId="1" fillId="4" borderId="6" xfId="1" applyNumberFormat="1" applyFont="1" applyFill="1" applyBorder="1" applyAlignment="1">
      <alignment horizontal="right" vertical="center"/>
    </xf>
    <xf numFmtId="164" fontId="27" fillId="4" borderId="1" xfId="0" applyNumberFormat="1" applyFont="1" applyFill="1" applyBorder="1" applyAlignment="1">
      <alignment horizontal="center" vertical="center"/>
    </xf>
    <xf numFmtId="164" fontId="28" fillId="4" borderId="6" xfId="0" applyNumberFormat="1" applyFont="1" applyFill="1" applyBorder="1" applyAlignment="1">
      <alignment horizontal="center" vertical="center"/>
    </xf>
    <xf numFmtId="0" fontId="3" fillId="2" borderId="1" xfId="1" applyFill="1" applyBorder="1"/>
    <xf numFmtId="0" fontId="3" fillId="4" borderId="1" xfId="1" applyFill="1" applyBorder="1"/>
    <xf numFmtId="0" fontId="3" fillId="3" borderId="5" xfId="1" applyFill="1" applyBorder="1"/>
    <xf numFmtId="0" fontId="3" fillId="3" borderId="6" xfId="1" applyFill="1" applyBorder="1"/>
    <xf numFmtId="0" fontId="0" fillId="2" borderId="1" xfId="0" applyFill="1" applyBorder="1"/>
    <xf numFmtId="0" fontId="3" fillId="2" borderId="1" xfId="1" applyFill="1" applyBorder="1" applyAlignment="1">
      <alignment horizontal="right"/>
    </xf>
    <xf numFmtId="0" fontId="0" fillId="2" borderId="1" xfId="0" applyFill="1" applyBorder="1" applyAlignment="1">
      <alignment horizontal="right"/>
    </xf>
    <xf numFmtId="0" fontId="1" fillId="0" borderId="1" xfId="1" applyFont="1" applyBorder="1" applyAlignment="1">
      <alignment horizontal="center" vertical="center" wrapText="1"/>
    </xf>
    <xf numFmtId="0" fontId="22" fillId="0" borderId="0" xfId="1" applyFont="1"/>
    <xf numFmtId="0" fontId="21" fillId="0" borderId="0" xfId="1" applyFont="1"/>
    <xf numFmtId="0" fontId="3" fillId="0" borderId="0" xfId="1" applyAlignment="1">
      <alignment horizontal="left"/>
    </xf>
    <xf numFmtId="0" fontId="1" fillId="0" borderId="0" xfId="1" applyFont="1" applyAlignment="1">
      <alignment horizontal="center" vertical="center"/>
    </xf>
    <xf numFmtId="0" fontId="1" fillId="0" borderId="1" xfId="1" applyFont="1" applyBorder="1" applyAlignment="1">
      <alignment vertical="center" wrapText="1"/>
    </xf>
    <xf numFmtId="3" fontId="1" fillId="0" borderId="0" xfId="1" applyNumberFormat="1" applyFont="1" applyAlignment="1">
      <alignment vertical="center"/>
    </xf>
    <xf numFmtId="0" fontId="1" fillId="0" borderId="0" xfId="1" applyFont="1" applyAlignment="1">
      <alignment vertical="center"/>
    </xf>
    <xf numFmtId="3" fontId="33" fillId="0" borderId="0" xfId="1" applyNumberFormat="1" applyFont="1" applyAlignment="1">
      <alignment vertical="center"/>
    </xf>
    <xf numFmtId="0" fontId="3" fillId="0" borderId="0" xfId="1" quotePrefix="1"/>
    <xf numFmtId="0" fontId="3" fillId="0" borderId="0" xfId="1" applyAlignment="1">
      <alignment horizontal="right"/>
    </xf>
    <xf numFmtId="0" fontId="3" fillId="3" borderId="0" xfId="1" applyFill="1"/>
    <xf numFmtId="0" fontId="1" fillId="3" borderId="0" xfId="1" applyFont="1" applyFill="1"/>
    <xf numFmtId="0" fontId="3" fillId="3" borderId="0" xfId="1" applyFill="1" applyAlignment="1">
      <alignment horizontal="left"/>
    </xf>
    <xf numFmtId="0" fontId="23" fillId="3" borderId="0" xfId="1" applyFont="1" applyFill="1"/>
    <xf numFmtId="0" fontId="24" fillId="3" borderId="0" xfId="1" applyFont="1" applyFill="1" applyAlignment="1">
      <alignment horizontal="left"/>
    </xf>
    <xf numFmtId="0" fontId="3" fillId="3" borderId="0" xfId="1" applyFill="1" applyAlignment="1">
      <alignment horizontal="center"/>
    </xf>
    <xf numFmtId="0" fontId="1" fillId="3" borderId="1" xfId="1" applyFont="1" applyFill="1" applyBorder="1" applyAlignment="1">
      <alignment vertical="center" wrapText="1"/>
    </xf>
    <xf numFmtId="0" fontId="3" fillId="3" borderId="1" xfId="1" applyFill="1" applyBorder="1"/>
    <xf numFmtId="0" fontId="1" fillId="3" borderId="1" xfId="1" applyFont="1" applyFill="1" applyBorder="1" applyAlignment="1">
      <alignment horizontal="center" vertical="center" wrapText="1"/>
    </xf>
    <xf numFmtId="0" fontId="1" fillId="3" borderId="1" xfId="1" applyFont="1" applyFill="1" applyBorder="1" applyAlignment="1">
      <alignment vertical="center"/>
    </xf>
    <xf numFmtId="3" fontId="1" fillId="3" borderId="1" xfId="1" applyNumberFormat="1" applyFont="1" applyFill="1" applyBorder="1" applyAlignment="1">
      <alignment vertical="center"/>
    </xf>
    <xf numFmtId="0" fontId="1" fillId="3" borderId="0" xfId="1" applyFont="1" applyFill="1" applyAlignment="1">
      <alignment vertical="center"/>
    </xf>
    <xf numFmtId="3" fontId="32" fillId="3" borderId="0" xfId="1" applyNumberFormat="1" applyFont="1" applyFill="1" applyAlignment="1">
      <alignment vertical="center"/>
    </xf>
    <xf numFmtId="3" fontId="1" fillId="3" borderId="0" xfId="1" applyNumberFormat="1" applyFont="1" applyFill="1" applyAlignment="1">
      <alignment vertical="center"/>
    </xf>
    <xf numFmtId="0" fontId="5" fillId="3" borderId="0" xfId="1" applyFont="1" applyFill="1" applyAlignment="1">
      <alignment horizontal="right"/>
    </xf>
    <xf numFmtId="0" fontId="3" fillId="3" borderId="0" xfId="0" applyFont="1" applyFill="1"/>
    <xf numFmtId="0" fontId="5" fillId="3" borderId="1" xfId="1" applyFont="1" applyFill="1" applyBorder="1" applyAlignment="1">
      <alignment horizontal="right"/>
    </xf>
    <xf numFmtId="0" fontId="3" fillId="3" borderId="1" xfId="1" applyFill="1" applyBorder="1" applyAlignment="1">
      <alignment horizontal="right"/>
    </xf>
    <xf numFmtId="2" fontId="3" fillId="3" borderId="1" xfId="1" applyNumberFormat="1" applyFill="1" applyBorder="1"/>
    <xf numFmtId="0" fontId="3" fillId="3" borderId="0" xfId="0" quotePrefix="1" applyFont="1" applyFill="1"/>
    <xf numFmtId="0" fontId="3" fillId="3" borderId="0" xfId="1" applyFill="1" applyAlignment="1">
      <alignment horizontal="right"/>
    </xf>
    <xf numFmtId="0" fontId="3" fillId="5" borderId="0" xfId="1" applyFill="1"/>
    <xf numFmtId="0" fontId="22" fillId="5" borderId="0" xfId="1" applyFont="1" applyFill="1"/>
    <xf numFmtId="0" fontId="21" fillId="5" borderId="0" xfId="0" applyFont="1" applyFill="1"/>
    <xf numFmtId="0" fontId="1" fillId="5" borderId="0" xfId="1" applyFont="1" applyFill="1" applyAlignment="1">
      <alignment horizontal="center" vertical="center"/>
    </xf>
    <xf numFmtId="3" fontId="1" fillId="5" borderId="0" xfId="1" applyNumberFormat="1" applyFont="1" applyFill="1" applyAlignment="1">
      <alignment vertical="center"/>
    </xf>
    <xf numFmtId="0" fontId="0" fillId="5" borderId="0" xfId="0" applyFill="1"/>
    <xf numFmtId="0" fontId="22" fillId="5" borderId="0" xfId="0" applyFont="1" applyFill="1"/>
    <xf numFmtId="0" fontId="1" fillId="5" borderId="0" xfId="0" applyFont="1" applyFill="1" applyAlignment="1">
      <alignment horizontal="center" vertical="center"/>
    </xf>
    <xf numFmtId="3" fontId="1" fillId="5" borderId="0" xfId="0" applyNumberFormat="1" applyFont="1" applyFill="1" applyAlignment="1">
      <alignment vertical="center"/>
    </xf>
    <xf numFmtId="3" fontId="1" fillId="3" borderId="1" xfId="0" applyNumberFormat="1" applyFont="1" applyFill="1" applyBorder="1" applyAlignment="1">
      <alignment vertical="center"/>
    </xf>
    <xf numFmtId="3" fontId="3" fillId="3" borderId="0" xfId="1" applyNumberFormat="1" applyFill="1"/>
    <xf numFmtId="0" fontId="1" fillId="3" borderId="0" xfId="0" applyFont="1" applyFill="1"/>
    <xf numFmtId="0" fontId="3" fillId="3" borderId="0" xfId="0" applyFont="1" applyFill="1" applyAlignment="1">
      <alignment horizontal="left"/>
    </xf>
    <xf numFmtId="0" fontId="23" fillId="3" borderId="0" xfId="0" applyFont="1" applyFill="1"/>
    <xf numFmtId="0" fontId="24" fillId="3" borderId="0" xfId="0" applyFont="1" applyFill="1" applyAlignment="1">
      <alignment horizontal="left"/>
    </xf>
    <xf numFmtId="0" fontId="3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1" fillId="3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vertical="center"/>
    </xf>
    <xf numFmtId="0" fontId="1" fillId="3" borderId="0" xfId="0" applyFont="1" applyFill="1" applyAlignment="1">
      <alignment vertical="center"/>
    </xf>
    <xf numFmtId="3" fontId="32" fillId="3" borderId="0" xfId="0" applyNumberFormat="1" applyFont="1" applyFill="1" applyAlignment="1">
      <alignment vertical="center"/>
    </xf>
    <xf numFmtId="3" fontId="33" fillId="3" borderId="0" xfId="0" applyNumberFormat="1" applyFont="1" applyFill="1" applyAlignment="1">
      <alignment vertical="center"/>
    </xf>
    <xf numFmtId="3" fontId="1" fillId="3" borderId="0" xfId="0" applyNumberFormat="1" applyFont="1" applyFill="1" applyAlignment="1">
      <alignment vertical="center"/>
    </xf>
    <xf numFmtId="0" fontId="5" fillId="3" borderId="0" xfId="0" applyFont="1" applyFill="1" applyAlignment="1">
      <alignment horizontal="right"/>
    </xf>
    <xf numFmtId="0" fontId="5" fillId="3" borderId="1" xfId="0" applyFont="1" applyFill="1" applyBorder="1" applyAlignment="1">
      <alignment horizontal="right"/>
    </xf>
    <xf numFmtId="0" fontId="0" fillId="3" borderId="1" xfId="0" applyFill="1" applyBorder="1"/>
    <xf numFmtId="0" fontId="3" fillId="3" borderId="1" xfId="0" applyFont="1" applyFill="1" applyBorder="1" applyAlignment="1">
      <alignment horizontal="right"/>
    </xf>
    <xf numFmtId="0" fontId="3" fillId="3" borderId="0" xfId="0" applyFont="1" applyFill="1" applyAlignment="1">
      <alignment horizontal="right"/>
    </xf>
    <xf numFmtId="0" fontId="0" fillId="3" borderId="1" xfId="0" applyFill="1" applyBorder="1" applyAlignment="1">
      <alignment horizontal="right"/>
    </xf>
    <xf numFmtId="164" fontId="3" fillId="2" borderId="1" xfId="1" applyNumberFormat="1" applyFill="1" applyBorder="1"/>
    <xf numFmtId="164" fontId="0" fillId="2" borderId="1" xfId="0" applyNumberFormat="1" applyFill="1" applyBorder="1"/>
    <xf numFmtId="0" fontId="20" fillId="5" borderId="0" xfId="0" applyFont="1" applyFill="1"/>
    <xf numFmtId="0" fontId="26" fillId="5" borderId="0" xfId="0" applyFont="1" applyFill="1"/>
    <xf numFmtId="0" fontId="20" fillId="3" borderId="0" xfId="0" applyFont="1" applyFill="1"/>
    <xf numFmtId="0" fontId="29" fillId="3" borderId="1" xfId="0" applyFont="1" applyFill="1" applyBorder="1" applyAlignment="1">
      <alignment horizontal="center" vertical="center" wrapText="1"/>
    </xf>
    <xf numFmtId="164" fontId="36" fillId="3" borderId="1" xfId="2" applyNumberFormat="1" applyFont="1" applyFill="1" applyBorder="1" applyAlignment="1">
      <alignment vertical="center"/>
    </xf>
    <xf numFmtId="0" fontId="26" fillId="3" borderId="0" xfId="0" applyFont="1" applyFill="1" applyAlignment="1">
      <alignment vertical="center"/>
    </xf>
    <xf numFmtId="164" fontId="34" fillId="3" borderId="0" xfId="0" applyNumberFormat="1" applyFont="1" applyFill="1" applyAlignment="1">
      <alignment horizontal="center" vertical="center"/>
    </xf>
    <xf numFmtId="0" fontId="26" fillId="3" borderId="0" xfId="0" applyFont="1" applyFill="1"/>
    <xf numFmtId="0" fontId="21" fillId="3" borderId="0" xfId="0" applyFont="1" applyFill="1" applyAlignment="1">
      <alignment vertical="center"/>
    </xf>
    <xf numFmtId="0" fontId="1" fillId="3" borderId="5" xfId="1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166" fontId="3" fillId="3" borderId="1" xfId="1" applyNumberFormat="1" applyFill="1" applyBorder="1"/>
    <xf numFmtId="166" fontId="0" fillId="3" borderId="1" xfId="0" applyNumberFormat="1" applyFill="1" applyBorder="1"/>
    <xf numFmtId="0" fontId="25" fillId="3" borderId="0" xfId="0" applyFont="1" applyFill="1" applyAlignment="1">
      <alignment horizontal="center"/>
    </xf>
    <xf numFmtId="165" fontId="22" fillId="3" borderId="0" xfId="1" applyNumberFormat="1" applyFont="1" applyFill="1" applyAlignment="1">
      <alignment horizontal="center"/>
    </xf>
    <xf numFmtId="0" fontId="22" fillId="3" borderId="0" xfId="1" applyFont="1" applyFill="1" applyAlignment="1">
      <alignment horizontal="center"/>
    </xf>
    <xf numFmtId="0" fontId="17" fillId="3" borderId="4" xfId="0" applyFont="1" applyFill="1" applyBorder="1" applyAlignment="1">
      <alignment vertical="center"/>
    </xf>
    <xf numFmtId="0" fontId="9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/>
    </xf>
    <xf numFmtId="0" fontId="17" fillId="3" borderId="4" xfId="0" applyFont="1" applyFill="1" applyBorder="1"/>
    <xf numFmtId="0" fontId="1" fillId="3" borderId="5" xfId="1" applyFont="1" applyFill="1" applyBorder="1" applyAlignment="1">
      <alignment horizontal="center" vertical="center"/>
    </xf>
    <xf numFmtId="0" fontId="1" fillId="3" borderId="8" xfId="1" applyFont="1" applyFill="1" applyBorder="1" applyAlignment="1">
      <alignment horizontal="center" vertical="center"/>
    </xf>
    <xf numFmtId="0" fontId="1" fillId="3" borderId="6" xfId="1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2" xfId="1" applyFont="1" applyFill="1" applyBorder="1" applyAlignment="1">
      <alignment horizontal="center" vertical="center"/>
    </xf>
    <xf numFmtId="0" fontId="1" fillId="3" borderId="7" xfId="1" applyFont="1" applyFill="1" applyBorder="1" applyAlignment="1">
      <alignment horizontal="center" vertical="center"/>
    </xf>
    <xf numFmtId="0" fontId="1" fillId="3" borderId="3" xfId="1" applyFont="1" applyFill="1" applyBorder="1" applyAlignment="1">
      <alignment horizontal="center" vertical="center"/>
    </xf>
    <xf numFmtId="0" fontId="1" fillId="3" borderId="1" xfId="1" applyFont="1" applyFill="1" applyBorder="1" applyAlignment="1">
      <alignment horizontal="center" vertical="center" wrapText="1"/>
    </xf>
    <xf numFmtId="0" fontId="1" fillId="3" borderId="5" xfId="1" applyFont="1" applyFill="1" applyBorder="1" applyAlignment="1">
      <alignment horizontal="center" vertical="center" wrapText="1"/>
    </xf>
    <xf numFmtId="0" fontId="1" fillId="3" borderId="6" xfId="1" applyFont="1" applyFill="1" applyBorder="1" applyAlignment="1">
      <alignment horizontal="center" vertical="center" wrapText="1"/>
    </xf>
    <xf numFmtId="0" fontId="1" fillId="3" borderId="2" xfId="1" applyFont="1" applyFill="1" applyBorder="1" applyAlignment="1">
      <alignment horizontal="center" vertical="center" wrapText="1"/>
    </xf>
    <xf numFmtId="0" fontId="1" fillId="3" borderId="3" xfId="1" applyFont="1" applyFill="1" applyBorder="1" applyAlignment="1">
      <alignment horizontal="center" vertical="center" wrapText="1"/>
    </xf>
    <xf numFmtId="0" fontId="37" fillId="3" borderId="0" xfId="0" applyFont="1" applyFill="1" applyAlignment="1">
      <alignment horizontal="center"/>
    </xf>
    <xf numFmtId="0" fontId="22" fillId="3" borderId="0" xfId="0" applyFont="1" applyFill="1" applyAlignment="1">
      <alignment horizontal="center"/>
    </xf>
    <xf numFmtId="0" fontId="1" fillId="3" borderId="2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0" borderId="1" xfId="1" applyFont="1" applyBorder="1" applyAlignment="1">
      <alignment horizontal="center" vertical="center" wrapText="1"/>
    </xf>
    <xf numFmtId="0" fontId="22" fillId="0" borderId="0" xfId="1" applyFont="1" applyAlignment="1">
      <alignment horizontal="center"/>
    </xf>
    <xf numFmtId="0" fontId="21" fillId="0" borderId="0" xfId="1" applyFont="1" applyAlignment="1">
      <alignment horizontal="center"/>
    </xf>
    <xf numFmtId="0" fontId="1" fillId="0" borderId="5" xfId="1" applyFont="1" applyBorder="1" applyAlignment="1">
      <alignment horizontal="center" vertical="center"/>
    </xf>
    <xf numFmtId="0" fontId="1" fillId="0" borderId="8" xfId="1" applyFont="1" applyBorder="1" applyAlignment="1">
      <alignment horizontal="center" vertical="center"/>
    </xf>
    <xf numFmtId="0" fontId="1" fillId="0" borderId="6" xfId="1" applyFont="1" applyBorder="1" applyAlignment="1">
      <alignment horizontal="center" vertical="center"/>
    </xf>
    <xf numFmtId="0" fontId="1" fillId="0" borderId="1" xfId="1" applyFont="1" applyBorder="1" applyAlignment="1">
      <alignment horizontal="center" vertical="center"/>
    </xf>
    <xf numFmtId="0" fontId="1" fillId="0" borderId="2" xfId="1" applyFont="1" applyBorder="1" applyAlignment="1">
      <alignment horizontal="center" vertical="center"/>
    </xf>
    <xf numFmtId="0" fontId="1" fillId="0" borderId="7" xfId="1" applyFont="1" applyBorder="1" applyAlignment="1">
      <alignment horizontal="center" vertical="center"/>
    </xf>
    <xf numFmtId="0" fontId="1" fillId="0" borderId="3" xfId="1" applyFont="1" applyBorder="1" applyAlignment="1">
      <alignment horizontal="center" vertical="center"/>
    </xf>
    <xf numFmtId="0" fontId="1" fillId="0" borderId="2" xfId="1" applyFont="1" applyBorder="1" applyAlignment="1">
      <alignment horizontal="center" vertical="center" wrapText="1"/>
    </xf>
    <xf numFmtId="0" fontId="1" fillId="0" borderId="3" xfId="1" applyFont="1" applyBorder="1" applyAlignment="1">
      <alignment horizontal="center" vertical="center" wrapText="1"/>
    </xf>
    <xf numFmtId="0" fontId="1" fillId="0" borderId="5" xfId="1" applyFont="1" applyBorder="1" applyAlignment="1">
      <alignment horizontal="center" vertical="center" wrapText="1"/>
    </xf>
    <xf numFmtId="0" fontId="1" fillId="0" borderId="6" xfId="1" applyFont="1" applyBorder="1" applyAlignment="1">
      <alignment horizontal="center" vertical="center" wrapText="1"/>
    </xf>
  </cellXfs>
  <cellStyles count="3">
    <cellStyle name="Hivatkozás" xfId="2" builtinId="8"/>
    <cellStyle name="Normál" xfId="0" builtinId="0"/>
    <cellStyle name="Normál 2" xfId="1" xr:uid="{00000000-0005-0000-0000-000001000000}"/>
  </cellStyles>
  <dxfs count="0"/>
  <tableStyles count="0" defaultTableStyle="TableStyleMedium2" defaultPivotStyle="PivotStyleLight16"/>
  <colors>
    <mruColors>
      <color rgb="FFCCFFCC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30</xdr:row>
      <xdr:rowOff>0</xdr:rowOff>
    </xdr:from>
    <xdr:to>
      <xdr:col>5</xdr:col>
      <xdr:colOff>262350</xdr:colOff>
      <xdr:row>33</xdr:row>
      <xdr:rowOff>72225</xdr:rowOff>
    </xdr:to>
    <xdr:pic>
      <xdr:nvPicPr>
        <xdr:cNvPr id="5" name="Kép 4">
          <a:extLst>
            <a:ext uri="{FF2B5EF4-FFF2-40B4-BE49-F238E27FC236}">
              <a16:creationId xmlns:a16="http://schemas.microsoft.com/office/drawing/2014/main" id="{88F38DDE-1746-417E-91C6-B9CB256428C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438" t="-7164" r="-1531" b="-7704"/>
        <a:stretch/>
      </xdr:blipFill>
      <xdr:spPr bwMode="auto">
        <a:xfrm>
          <a:off x="1990725" y="5324475"/>
          <a:ext cx="2491200" cy="558000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</xdr:pic>
    <xdr:clientData/>
  </xdr:twoCellAnchor>
  <xdr:twoCellAnchor>
    <xdr:from>
      <xdr:col>2</xdr:col>
      <xdr:colOff>0</xdr:colOff>
      <xdr:row>45</xdr:row>
      <xdr:rowOff>0</xdr:rowOff>
    </xdr:from>
    <xdr:to>
      <xdr:col>5</xdr:col>
      <xdr:colOff>197550</xdr:colOff>
      <xdr:row>47</xdr:row>
      <xdr:rowOff>111750</xdr:rowOff>
    </xdr:to>
    <xdr:pic>
      <xdr:nvPicPr>
        <xdr:cNvPr id="6" name="Kép 5">
          <a:extLst>
            <a:ext uri="{FF2B5EF4-FFF2-40B4-BE49-F238E27FC236}">
              <a16:creationId xmlns:a16="http://schemas.microsoft.com/office/drawing/2014/main" id="{7A6F9FB2-3D32-41F7-BC2E-28022DE957B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587" t="-10257" r="-1546" b="-10091"/>
        <a:stretch/>
      </xdr:blipFill>
      <xdr:spPr bwMode="auto">
        <a:xfrm>
          <a:off x="1990725" y="8001000"/>
          <a:ext cx="2426400" cy="435600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30</xdr:row>
      <xdr:rowOff>0</xdr:rowOff>
    </xdr:from>
    <xdr:to>
      <xdr:col>5</xdr:col>
      <xdr:colOff>262350</xdr:colOff>
      <xdr:row>33</xdr:row>
      <xdr:rowOff>72225</xdr:rowOff>
    </xdr:to>
    <xdr:pic>
      <xdr:nvPicPr>
        <xdr:cNvPr id="5" name="Kép 4">
          <a:extLst>
            <a:ext uri="{FF2B5EF4-FFF2-40B4-BE49-F238E27FC236}">
              <a16:creationId xmlns:a16="http://schemas.microsoft.com/office/drawing/2014/main" id="{B308E017-81B2-432F-BBF8-B94A7067514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438" t="-7164" r="-1531" b="-7704"/>
        <a:stretch/>
      </xdr:blipFill>
      <xdr:spPr bwMode="auto">
        <a:xfrm>
          <a:off x="1990725" y="5324475"/>
          <a:ext cx="2491200" cy="558000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</xdr:pic>
    <xdr:clientData/>
  </xdr:twoCellAnchor>
  <xdr:twoCellAnchor>
    <xdr:from>
      <xdr:col>2</xdr:col>
      <xdr:colOff>0</xdr:colOff>
      <xdr:row>45</xdr:row>
      <xdr:rowOff>0</xdr:rowOff>
    </xdr:from>
    <xdr:to>
      <xdr:col>5</xdr:col>
      <xdr:colOff>197550</xdr:colOff>
      <xdr:row>47</xdr:row>
      <xdr:rowOff>111750</xdr:rowOff>
    </xdr:to>
    <xdr:pic>
      <xdr:nvPicPr>
        <xdr:cNvPr id="6" name="Kép 5">
          <a:extLst>
            <a:ext uri="{FF2B5EF4-FFF2-40B4-BE49-F238E27FC236}">
              <a16:creationId xmlns:a16="http://schemas.microsoft.com/office/drawing/2014/main" id="{B206940F-2244-49A9-9C55-4E709560A64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587" t="-10257" r="-1546" b="-10091"/>
        <a:stretch/>
      </xdr:blipFill>
      <xdr:spPr bwMode="auto">
        <a:xfrm>
          <a:off x="1990725" y="8001000"/>
          <a:ext cx="2426400" cy="435600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30</xdr:row>
      <xdr:rowOff>0</xdr:rowOff>
    </xdr:from>
    <xdr:to>
      <xdr:col>5</xdr:col>
      <xdr:colOff>262350</xdr:colOff>
      <xdr:row>33</xdr:row>
      <xdr:rowOff>72225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0984055F-5C48-41E7-8F21-B898AFA79F5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438" t="-7164" r="-1531" b="-7704"/>
        <a:stretch/>
      </xdr:blipFill>
      <xdr:spPr bwMode="auto">
        <a:xfrm>
          <a:off x="1990725" y="5324475"/>
          <a:ext cx="2491200" cy="558000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</xdr:pic>
    <xdr:clientData/>
  </xdr:twoCellAnchor>
  <xdr:twoCellAnchor>
    <xdr:from>
      <xdr:col>2</xdr:col>
      <xdr:colOff>0</xdr:colOff>
      <xdr:row>45</xdr:row>
      <xdr:rowOff>0</xdr:rowOff>
    </xdr:from>
    <xdr:to>
      <xdr:col>5</xdr:col>
      <xdr:colOff>197550</xdr:colOff>
      <xdr:row>47</xdr:row>
      <xdr:rowOff>111750</xdr:rowOff>
    </xdr:to>
    <xdr:pic>
      <xdr:nvPicPr>
        <xdr:cNvPr id="3" name="Kép 2">
          <a:extLst>
            <a:ext uri="{FF2B5EF4-FFF2-40B4-BE49-F238E27FC236}">
              <a16:creationId xmlns:a16="http://schemas.microsoft.com/office/drawing/2014/main" id="{47A8D2CE-8CB2-4A72-A428-C25317D25FA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587" t="-10257" r="-1546" b="-10091"/>
        <a:stretch/>
      </xdr:blipFill>
      <xdr:spPr bwMode="auto">
        <a:xfrm>
          <a:off x="1990725" y="8001000"/>
          <a:ext cx="2426400" cy="435600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30</xdr:row>
      <xdr:rowOff>0</xdr:rowOff>
    </xdr:from>
    <xdr:to>
      <xdr:col>5</xdr:col>
      <xdr:colOff>262350</xdr:colOff>
      <xdr:row>33</xdr:row>
      <xdr:rowOff>72225</xdr:rowOff>
    </xdr:to>
    <xdr:pic>
      <xdr:nvPicPr>
        <xdr:cNvPr id="10" name="Kép 9">
          <a:extLst>
            <a:ext uri="{FF2B5EF4-FFF2-40B4-BE49-F238E27FC236}">
              <a16:creationId xmlns:a16="http://schemas.microsoft.com/office/drawing/2014/main" id="{061E2614-2395-4BFE-B811-F35A54D8919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438" t="-7164" r="-1531" b="-7704"/>
        <a:stretch/>
      </xdr:blipFill>
      <xdr:spPr bwMode="auto">
        <a:xfrm>
          <a:off x="1990725" y="5324475"/>
          <a:ext cx="2491200" cy="558000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</xdr:pic>
    <xdr:clientData/>
  </xdr:twoCellAnchor>
  <xdr:twoCellAnchor>
    <xdr:from>
      <xdr:col>2</xdr:col>
      <xdr:colOff>0</xdr:colOff>
      <xdr:row>45</xdr:row>
      <xdr:rowOff>0</xdr:rowOff>
    </xdr:from>
    <xdr:to>
      <xdr:col>5</xdr:col>
      <xdr:colOff>197550</xdr:colOff>
      <xdr:row>47</xdr:row>
      <xdr:rowOff>111750</xdr:rowOff>
    </xdr:to>
    <xdr:pic>
      <xdr:nvPicPr>
        <xdr:cNvPr id="11" name="Kép 10">
          <a:extLst>
            <a:ext uri="{FF2B5EF4-FFF2-40B4-BE49-F238E27FC236}">
              <a16:creationId xmlns:a16="http://schemas.microsoft.com/office/drawing/2014/main" id="{7E363079-01DF-46C9-9697-71F088DFB60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587" t="-10257" r="-1546" b="-10091"/>
        <a:stretch/>
      </xdr:blipFill>
      <xdr:spPr bwMode="auto">
        <a:xfrm>
          <a:off x="1990725" y="8001000"/>
          <a:ext cx="2426400" cy="435600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30</xdr:row>
      <xdr:rowOff>0</xdr:rowOff>
    </xdr:from>
    <xdr:to>
      <xdr:col>5</xdr:col>
      <xdr:colOff>262350</xdr:colOff>
      <xdr:row>33</xdr:row>
      <xdr:rowOff>72225</xdr:rowOff>
    </xdr:to>
    <xdr:pic>
      <xdr:nvPicPr>
        <xdr:cNvPr id="5" name="Kép 4">
          <a:extLst>
            <a:ext uri="{FF2B5EF4-FFF2-40B4-BE49-F238E27FC236}">
              <a16:creationId xmlns:a16="http://schemas.microsoft.com/office/drawing/2014/main" id="{9C0D355B-EBA9-4953-B63C-EAF85187C87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438" t="-7164" r="-1531" b="-7704"/>
        <a:stretch/>
      </xdr:blipFill>
      <xdr:spPr bwMode="auto">
        <a:xfrm>
          <a:off x="1990725" y="5324475"/>
          <a:ext cx="2491200" cy="558000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</xdr:pic>
    <xdr:clientData/>
  </xdr:twoCellAnchor>
  <xdr:twoCellAnchor>
    <xdr:from>
      <xdr:col>2</xdr:col>
      <xdr:colOff>0</xdr:colOff>
      <xdr:row>45</xdr:row>
      <xdr:rowOff>0</xdr:rowOff>
    </xdr:from>
    <xdr:to>
      <xdr:col>5</xdr:col>
      <xdr:colOff>197550</xdr:colOff>
      <xdr:row>47</xdr:row>
      <xdr:rowOff>111750</xdr:rowOff>
    </xdr:to>
    <xdr:pic>
      <xdr:nvPicPr>
        <xdr:cNvPr id="6" name="Kép 5">
          <a:extLst>
            <a:ext uri="{FF2B5EF4-FFF2-40B4-BE49-F238E27FC236}">
              <a16:creationId xmlns:a16="http://schemas.microsoft.com/office/drawing/2014/main" id="{780B83D4-2EC5-4947-AD2A-E04F289ADEF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587" t="-10257" r="-1546" b="-10091"/>
        <a:stretch/>
      </xdr:blipFill>
      <xdr:spPr bwMode="auto">
        <a:xfrm>
          <a:off x="1990725" y="8001000"/>
          <a:ext cx="2426400" cy="435600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30</xdr:row>
      <xdr:rowOff>0</xdr:rowOff>
    </xdr:from>
    <xdr:to>
      <xdr:col>5</xdr:col>
      <xdr:colOff>262350</xdr:colOff>
      <xdr:row>33</xdr:row>
      <xdr:rowOff>72225</xdr:rowOff>
    </xdr:to>
    <xdr:pic>
      <xdr:nvPicPr>
        <xdr:cNvPr id="5" name="Kép 4">
          <a:extLst>
            <a:ext uri="{FF2B5EF4-FFF2-40B4-BE49-F238E27FC236}">
              <a16:creationId xmlns:a16="http://schemas.microsoft.com/office/drawing/2014/main" id="{F81114E9-75EF-4793-86F5-75D8A95FD18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438" t="-7164" r="-1531" b="-7704"/>
        <a:stretch/>
      </xdr:blipFill>
      <xdr:spPr bwMode="auto">
        <a:xfrm>
          <a:off x="1990725" y="5324475"/>
          <a:ext cx="2491200" cy="558000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</xdr:pic>
    <xdr:clientData/>
  </xdr:twoCellAnchor>
  <xdr:twoCellAnchor>
    <xdr:from>
      <xdr:col>2</xdr:col>
      <xdr:colOff>0</xdr:colOff>
      <xdr:row>45</xdr:row>
      <xdr:rowOff>0</xdr:rowOff>
    </xdr:from>
    <xdr:to>
      <xdr:col>5</xdr:col>
      <xdr:colOff>197550</xdr:colOff>
      <xdr:row>47</xdr:row>
      <xdr:rowOff>111750</xdr:rowOff>
    </xdr:to>
    <xdr:pic>
      <xdr:nvPicPr>
        <xdr:cNvPr id="7" name="Kép 6">
          <a:extLst>
            <a:ext uri="{FF2B5EF4-FFF2-40B4-BE49-F238E27FC236}">
              <a16:creationId xmlns:a16="http://schemas.microsoft.com/office/drawing/2014/main" id="{BCD2E10C-9037-4246-BDE5-3FF2A7C8720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587" t="-10257" r="-1546" b="-10091"/>
        <a:stretch/>
      </xdr:blipFill>
      <xdr:spPr bwMode="auto">
        <a:xfrm>
          <a:off x="1990725" y="8001000"/>
          <a:ext cx="2426400" cy="435600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30</xdr:row>
      <xdr:rowOff>0</xdr:rowOff>
    </xdr:from>
    <xdr:to>
      <xdr:col>5</xdr:col>
      <xdr:colOff>262350</xdr:colOff>
      <xdr:row>33</xdr:row>
      <xdr:rowOff>72225</xdr:rowOff>
    </xdr:to>
    <xdr:pic>
      <xdr:nvPicPr>
        <xdr:cNvPr id="5" name="Kép 4">
          <a:extLst>
            <a:ext uri="{FF2B5EF4-FFF2-40B4-BE49-F238E27FC236}">
              <a16:creationId xmlns:a16="http://schemas.microsoft.com/office/drawing/2014/main" id="{1DF48FF1-6C93-40DF-B951-781A04B7D83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438" t="-7164" r="-1531" b="-7704"/>
        <a:stretch/>
      </xdr:blipFill>
      <xdr:spPr bwMode="auto">
        <a:xfrm>
          <a:off x="1990725" y="5324475"/>
          <a:ext cx="2491200" cy="558000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</xdr:pic>
    <xdr:clientData/>
  </xdr:twoCellAnchor>
  <xdr:twoCellAnchor>
    <xdr:from>
      <xdr:col>2</xdr:col>
      <xdr:colOff>0</xdr:colOff>
      <xdr:row>45</xdr:row>
      <xdr:rowOff>0</xdr:rowOff>
    </xdr:from>
    <xdr:to>
      <xdr:col>5</xdr:col>
      <xdr:colOff>197550</xdr:colOff>
      <xdr:row>47</xdr:row>
      <xdr:rowOff>111750</xdr:rowOff>
    </xdr:to>
    <xdr:pic>
      <xdr:nvPicPr>
        <xdr:cNvPr id="6" name="Kép 5">
          <a:extLst>
            <a:ext uri="{FF2B5EF4-FFF2-40B4-BE49-F238E27FC236}">
              <a16:creationId xmlns:a16="http://schemas.microsoft.com/office/drawing/2014/main" id="{EBC2AF45-A0CF-4DE1-959E-3FFFCAA5364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587" t="-10257" r="-1546" b="-10091"/>
        <a:stretch/>
      </xdr:blipFill>
      <xdr:spPr bwMode="auto">
        <a:xfrm>
          <a:off x="1990725" y="8001000"/>
          <a:ext cx="2426400" cy="435600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30</xdr:row>
      <xdr:rowOff>0</xdr:rowOff>
    </xdr:from>
    <xdr:to>
      <xdr:col>5</xdr:col>
      <xdr:colOff>262350</xdr:colOff>
      <xdr:row>33</xdr:row>
      <xdr:rowOff>72225</xdr:rowOff>
    </xdr:to>
    <xdr:pic>
      <xdr:nvPicPr>
        <xdr:cNvPr id="5" name="Kép 4">
          <a:extLst>
            <a:ext uri="{FF2B5EF4-FFF2-40B4-BE49-F238E27FC236}">
              <a16:creationId xmlns:a16="http://schemas.microsoft.com/office/drawing/2014/main" id="{FB3C20B0-106F-4FDA-9F03-73F809AD301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438" t="-7164" r="-1531" b="-7704"/>
        <a:stretch/>
      </xdr:blipFill>
      <xdr:spPr bwMode="auto">
        <a:xfrm>
          <a:off x="1990725" y="5324475"/>
          <a:ext cx="2491200" cy="558000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</xdr:pic>
    <xdr:clientData/>
  </xdr:twoCellAnchor>
  <xdr:twoCellAnchor>
    <xdr:from>
      <xdr:col>2</xdr:col>
      <xdr:colOff>0</xdr:colOff>
      <xdr:row>45</xdr:row>
      <xdr:rowOff>0</xdr:rowOff>
    </xdr:from>
    <xdr:to>
      <xdr:col>5</xdr:col>
      <xdr:colOff>197550</xdr:colOff>
      <xdr:row>47</xdr:row>
      <xdr:rowOff>111750</xdr:rowOff>
    </xdr:to>
    <xdr:pic>
      <xdr:nvPicPr>
        <xdr:cNvPr id="6" name="Kép 5">
          <a:extLst>
            <a:ext uri="{FF2B5EF4-FFF2-40B4-BE49-F238E27FC236}">
              <a16:creationId xmlns:a16="http://schemas.microsoft.com/office/drawing/2014/main" id="{311AC711-C7C0-44A2-BD23-7D6B853CA60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587" t="-10257" r="-1546" b="-10091"/>
        <a:stretch/>
      </xdr:blipFill>
      <xdr:spPr bwMode="auto">
        <a:xfrm>
          <a:off x="1990725" y="8001000"/>
          <a:ext cx="2426400" cy="435600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30</xdr:row>
      <xdr:rowOff>0</xdr:rowOff>
    </xdr:from>
    <xdr:to>
      <xdr:col>5</xdr:col>
      <xdr:colOff>262350</xdr:colOff>
      <xdr:row>33</xdr:row>
      <xdr:rowOff>72225</xdr:rowOff>
    </xdr:to>
    <xdr:pic>
      <xdr:nvPicPr>
        <xdr:cNvPr id="5" name="Kép 4">
          <a:extLst>
            <a:ext uri="{FF2B5EF4-FFF2-40B4-BE49-F238E27FC236}">
              <a16:creationId xmlns:a16="http://schemas.microsoft.com/office/drawing/2014/main" id="{BFC3221C-37ED-4EC5-9A15-13B69638742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438" t="-7164" r="-1531" b="-7704"/>
        <a:stretch/>
      </xdr:blipFill>
      <xdr:spPr bwMode="auto">
        <a:xfrm>
          <a:off x="1990725" y="5324475"/>
          <a:ext cx="2491200" cy="558000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</xdr:pic>
    <xdr:clientData/>
  </xdr:twoCellAnchor>
  <xdr:twoCellAnchor>
    <xdr:from>
      <xdr:col>2</xdr:col>
      <xdr:colOff>0</xdr:colOff>
      <xdr:row>45</xdr:row>
      <xdr:rowOff>0</xdr:rowOff>
    </xdr:from>
    <xdr:to>
      <xdr:col>5</xdr:col>
      <xdr:colOff>197550</xdr:colOff>
      <xdr:row>47</xdr:row>
      <xdr:rowOff>111750</xdr:rowOff>
    </xdr:to>
    <xdr:pic>
      <xdr:nvPicPr>
        <xdr:cNvPr id="6" name="Kép 5">
          <a:extLst>
            <a:ext uri="{FF2B5EF4-FFF2-40B4-BE49-F238E27FC236}">
              <a16:creationId xmlns:a16="http://schemas.microsoft.com/office/drawing/2014/main" id="{54027855-8677-4407-B64D-3D2AAB7B499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587" t="-10257" r="-1546" b="-10091"/>
        <a:stretch/>
      </xdr:blipFill>
      <xdr:spPr bwMode="auto">
        <a:xfrm>
          <a:off x="1990725" y="8001000"/>
          <a:ext cx="2426400" cy="435600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30</xdr:row>
      <xdr:rowOff>0</xdr:rowOff>
    </xdr:from>
    <xdr:to>
      <xdr:col>5</xdr:col>
      <xdr:colOff>262350</xdr:colOff>
      <xdr:row>33</xdr:row>
      <xdr:rowOff>72225</xdr:rowOff>
    </xdr:to>
    <xdr:pic>
      <xdr:nvPicPr>
        <xdr:cNvPr id="5" name="Kép 4">
          <a:extLst>
            <a:ext uri="{FF2B5EF4-FFF2-40B4-BE49-F238E27FC236}">
              <a16:creationId xmlns:a16="http://schemas.microsoft.com/office/drawing/2014/main" id="{58F7CB6D-CA87-490F-8FAC-51F89E8F4A7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438" t="-7164" r="-1531" b="-7704"/>
        <a:stretch/>
      </xdr:blipFill>
      <xdr:spPr bwMode="auto">
        <a:xfrm>
          <a:off x="1990725" y="5324475"/>
          <a:ext cx="2491200" cy="558000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</xdr:pic>
    <xdr:clientData/>
  </xdr:twoCellAnchor>
  <xdr:twoCellAnchor>
    <xdr:from>
      <xdr:col>2</xdr:col>
      <xdr:colOff>0</xdr:colOff>
      <xdr:row>45</xdr:row>
      <xdr:rowOff>0</xdr:rowOff>
    </xdr:from>
    <xdr:to>
      <xdr:col>5</xdr:col>
      <xdr:colOff>197550</xdr:colOff>
      <xdr:row>47</xdr:row>
      <xdr:rowOff>111750</xdr:rowOff>
    </xdr:to>
    <xdr:pic>
      <xdr:nvPicPr>
        <xdr:cNvPr id="6" name="Kép 5">
          <a:extLst>
            <a:ext uri="{FF2B5EF4-FFF2-40B4-BE49-F238E27FC236}">
              <a16:creationId xmlns:a16="http://schemas.microsoft.com/office/drawing/2014/main" id="{808946C6-F48F-4031-87AC-0C8C95B82EB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587" t="-10257" r="-1546" b="-10091"/>
        <a:stretch/>
      </xdr:blipFill>
      <xdr:spPr bwMode="auto">
        <a:xfrm>
          <a:off x="1990725" y="8001000"/>
          <a:ext cx="2426400" cy="435600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30</xdr:row>
      <xdr:rowOff>0</xdr:rowOff>
    </xdr:from>
    <xdr:to>
      <xdr:col>5</xdr:col>
      <xdr:colOff>262350</xdr:colOff>
      <xdr:row>33</xdr:row>
      <xdr:rowOff>72225</xdr:rowOff>
    </xdr:to>
    <xdr:pic>
      <xdr:nvPicPr>
        <xdr:cNvPr id="5" name="Kép 4">
          <a:extLst>
            <a:ext uri="{FF2B5EF4-FFF2-40B4-BE49-F238E27FC236}">
              <a16:creationId xmlns:a16="http://schemas.microsoft.com/office/drawing/2014/main" id="{FABB8330-5D30-4BD0-8D3D-C07AA112124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438" t="-7164" r="-1531" b="-7704"/>
        <a:stretch/>
      </xdr:blipFill>
      <xdr:spPr bwMode="auto">
        <a:xfrm>
          <a:off x="1990725" y="5324475"/>
          <a:ext cx="2491200" cy="558000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</xdr:pic>
    <xdr:clientData/>
  </xdr:twoCellAnchor>
  <xdr:twoCellAnchor>
    <xdr:from>
      <xdr:col>2</xdr:col>
      <xdr:colOff>0</xdr:colOff>
      <xdr:row>45</xdr:row>
      <xdr:rowOff>0</xdr:rowOff>
    </xdr:from>
    <xdr:to>
      <xdr:col>5</xdr:col>
      <xdr:colOff>197550</xdr:colOff>
      <xdr:row>47</xdr:row>
      <xdr:rowOff>111750</xdr:rowOff>
    </xdr:to>
    <xdr:pic>
      <xdr:nvPicPr>
        <xdr:cNvPr id="6" name="Kép 5">
          <a:extLst>
            <a:ext uri="{FF2B5EF4-FFF2-40B4-BE49-F238E27FC236}">
              <a16:creationId xmlns:a16="http://schemas.microsoft.com/office/drawing/2014/main" id="{7F8B511D-483E-40D9-B0BA-A4A57365068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587" t="-10257" r="-1546" b="-10091"/>
        <a:stretch/>
      </xdr:blipFill>
      <xdr:spPr bwMode="auto">
        <a:xfrm>
          <a:off x="1990725" y="8001000"/>
          <a:ext cx="2426400" cy="435600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FFCC"/>
    <pageSetUpPr autoPageBreaks="0" fitToPage="1"/>
  </sheetPr>
  <dimension ref="A1:S18"/>
  <sheetViews>
    <sheetView tabSelected="1" zoomScaleNormal="100" workbookViewId="0">
      <selection sqref="A1:E1"/>
    </sheetView>
  </sheetViews>
  <sheetFormatPr defaultRowHeight="12.75"/>
  <cols>
    <col min="1" max="1" width="9.140625" style="101"/>
    <col min="2" max="2" width="42.85546875" style="101" customWidth="1"/>
    <col min="3" max="4" width="21.42578125" style="101" customWidth="1"/>
    <col min="5" max="16384" width="9.140625" style="101"/>
  </cols>
  <sheetData>
    <row r="1" spans="1:19" ht="18.75">
      <c r="A1" s="116" t="s">
        <v>84</v>
      </c>
      <c r="B1" s="116"/>
      <c r="C1" s="116"/>
      <c r="D1" s="116"/>
      <c r="E1" s="116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</row>
    <row r="2" spans="1:19" ht="18.75">
      <c r="A2" s="115" t="s">
        <v>127</v>
      </c>
      <c r="B2" s="115"/>
      <c r="C2" s="115"/>
      <c r="D2" s="115"/>
      <c r="E2" s="115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</row>
    <row r="3" spans="1:19" ht="15">
      <c r="A3" s="114" t="s">
        <v>124</v>
      </c>
      <c r="B3" s="114"/>
      <c r="C3" s="114"/>
      <c r="D3" s="114"/>
      <c r="E3" s="114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</row>
    <row r="4" spans="1:19">
      <c r="A4" s="103"/>
      <c r="B4" s="103"/>
      <c r="C4" s="103"/>
      <c r="D4" s="103"/>
      <c r="E4" s="103"/>
    </row>
    <row r="5" spans="1:19" ht="54" customHeight="1">
      <c r="A5" s="103"/>
      <c r="B5" s="104" t="s">
        <v>128</v>
      </c>
      <c r="C5" s="104" t="s">
        <v>104</v>
      </c>
      <c r="D5" s="104" t="s">
        <v>110</v>
      </c>
      <c r="E5" s="103"/>
    </row>
    <row r="6" spans="1:19" ht="27" customHeight="1">
      <c r="A6" s="103"/>
      <c r="B6" s="105" t="str">
        <f>Belváros!C$5</f>
        <v>Belvárosi Terület</v>
      </c>
      <c r="C6" s="28">
        <f>Belváros!D$41</f>
        <v>0.36781075158044096</v>
      </c>
      <c r="D6" s="29">
        <f>Belváros!D$55</f>
        <v>0.58108198695228241</v>
      </c>
      <c r="E6" s="103"/>
    </row>
    <row r="7" spans="1:19" ht="27" customHeight="1">
      <c r="A7" s="103"/>
      <c r="B7" s="105" t="str">
        <f>Avas!C$5</f>
        <v>Avasi Terület</v>
      </c>
      <c r="C7" s="28">
        <f>Avas!D$41</f>
        <v>0.36335420260741785</v>
      </c>
      <c r="D7" s="29">
        <f>Avas!D$55</f>
        <v>0.65085500215856973</v>
      </c>
      <c r="E7" s="103"/>
    </row>
    <row r="8" spans="1:19" ht="27" customHeight="1">
      <c r="A8" s="103"/>
      <c r="B8" s="105" t="str">
        <f>Diósgyőr!C$5</f>
        <v>Diósgyőri Fűtőmű</v>
      </c>
      <c r="C8" s="28">
        <f>Diósgyőr!D$41</f>
        <v>1.0864374503418019</v>
      </c>
      <c r="D8" s="29">
        <f>Diósgyőr!D$55</f>
        <v>7.9365079365079365E-4</v>
      </c>
      <c r="E8" s="103"/>
    </row>
    <row r="9" spans="1:19" ht="27" customHeight="1">
      <c r="A9" s="103"/>
      <c r="B9" s="105" t="str">
        <f>Bulgárföld!C$5</f>
        <v>Bulgárföldi Fűtőmű</v>
      </c>
      <c r="C9" s="28">
        <f>Bulgárföld!D$41</f>
        <v>1.3500000000000003</v>
      </c>
      <c r="D9" s="29">
        <f>Bulgárföld!D$55</f>
        <v>1.0880316518298715E-3</v>
      </c>
      <c r="E9" s="103"/>
    </row>
    <row r="10" spans="1:19" ht="27" customHeight="1">
      <c r="A10" s="103"/>
      <c r="B10" s="105" t="str">
        <f>Kilián!C$5</f>
        <v>Kilián-Dél (Kenderföldi) Kazánház</v>
      </c>
      <c r="C10" s="28">
        <f>Kilián!D$41</f>
        <v>0.84273014441918581</v>
      </c>
      <c r="D10" s="29">
        <f>Kilián!D$55</f>
        <v>0.82125728000397968</v>
      </c>
      <c r="E10" s="103"/>
    </row>
    <row r="11" spans="1:19" ht="27" customHeight="1">
      <c r="A11" s="103"/>
      <c r="B11" s="105" t="str">
        <f>'10. sz. Iskola'!C$5</f>
        <v>10. sz. Általános Iskola Kazánház</v>
      </c>
      <c r="C11" s="28">
        <f>'10. sz. Iskola'!D$41</f>
        <v>1.3500000000000003</v>
      </c>
      <c r="D11" s="29">
        <f>'10. sz. Iskola'!D$55</f>
        <v>1.0880316518298715E-3</v>
      </c>
      <c r="E11" s="103"/>
    </row>
    <row r="12" spans="1:19" ht="27" customHeight="1">
      <c r="A12" s="103"/>
      <c r="B12" s="105" t="str">
        <f>'Csabai kapu'!C$5</f>
        <v>Csabai kapui Kazánház</v>
      </c>
      <c r="C12" s="28">
        <f>'Csabai kapu'!D$41</f>
        <v>1.3500000000000003</v>
      </c>
      <c r="D12" s="29">
        <f>'Csabai kapu'!D$55</f>
        <v>1.0880316518298715E-3</v>
      </c>
      <c r="E12" s="103"/>
    </row>
    <row r="13" spans="1:19" ht="27" customHeight="1">
      <c r="A13" s="103"/>
      <c r="B13" s="105" t="str">
        <f>HCM!C$5</f>
        <v>HCM Kazánház</v>
      </c>
      <c r="C13" s="28">
        <f>HCM!D$41</f>
        <v>1.2499067310806782</v>
      </c>
      <c r="D13" s="29">
        <f>HCM!D$55</f>
        <v>0.16292185684665531</v>
      </c>
      <c r="E13" s="103"/>
    </row>
    <row r="14" spans="1:19" ht="27" customHeight="1">
      <c r="A14" s="103"/>
      <c r="B14" s="105" t="str">
        <f>'Kőrösi Csoma Sándor'!C$5</f>
        <v>Kőrösi Csoma Sándor Kazánház</v>
      </c>
      <c r="C14" s="28">
        <f>'Kőrösi Csoma Sándor'!D$41</f>
        <v>1.3500000000000003</v>
      </c>
      <c r="D14" s="29">
        <f>'Kőrösi Csoma Sándor'!D$55</f>
        <v>1.0880316518298715E-3</v>
      </c>
      <c r="E14" s="103"/>
    </row>
    <row r="15" spans="1:19" ht="27" customHeight="1">
      <c r="A15" s="103"/>
      <c r="B15" s="105" t="str">
        <f>Komlóstető!C$5</f>
        <v>Komlóstetői Kazánház</v>
      </c>
      <c r="C15" s="28">
        <f>Komlóstető!D$41</f>
        <v>1.3500000000000003</v>
      </c>
      <c r="D15" s="29">
        <f>Komlóstető!D$55</f>
        <v>1.0880316518298715E-3</v>
      </c>
      <c r="E15" s="103"/>
    </row>
    <row r="16" spans="1:19" ht="12.75" customHeight="1">
      <c r="A16" s="103"/>
      <c r="B16" s="106"/>
      <c r="C16" s="107" t="e">
        <f>'MIHŐ Összevont'!D41</f>
        <v>#NAME?</v>
      </c>
      <c r="D16" s="107" t="e">
        <f>'MIHŐ Összevont'!D55</f>
        <v>#NAME?</v>
      </c>
      <c r="E16" s="103"/>
    </row>
    <row r="17" spans="1:5" s="102" customFormat="1" ht="15">
      <c r="A17" s="108"/>
      <c r="B17" s="109" t="s">
        <v>123</v>
      </c>
      <c r="C17" s="108"/>
      <c r="D17" s="108"/>
      <c r="E17" s="108"/>
    </row>
    <row r="18" spans="1:5">
      <c r="A18" s="103"/>
      <c r="B18" s="103"/>
      <c r="C18" s="103"/>
      <c r="D18" s="103"/>
      <c r="E18" s="103"/>
    </row>
  </sheetData>
  <sheetProtection algorithmName="SHA-512" hashValue="G7chyyv3rJ29X9R75pbSmtuLe2NAkWmRKo0H0C6YWRmn6gzANYBUPYZpFdRcghhjkbqw/v7Q59ZIZVcqp0uBIg==" saltValue="/Z4YWG62X+EG67vnoaJtTQ==" spinCount="100000" sheet="1" objects="1" scenarios="1"/>
  <protectedRanges>
    <protectedRange sqref="A2:E3 B5" name="Évszámok és TNM"/>
  </protectedRanges>
  <mergeCells count="3">
    <mergeCell ref="A3:E3"/>
    <mergeCell ref="A2:E2"/>
    <mergeCell ref="A1:E1"/>
  </mergeCells>
  <phoneticPr fontId="2" type="noConversion"/>
  <hyperlinks>
    <hyperlink ref="B6" location="Belváros!A1" display="Belváros!A1" xr:uid="{2992A2B0-A76A-455B-B177-69BD87EE0F47}"/>
    <hyperlink ref="B7" location="Avas!A1" display="Avas!A1" xr:uid="{22CBA118-77DC-4BDD-8CD0-F04BC2A67C44}"/>
    <hyperlink ref="B8" location="Diósgyőr!A1" display="Diósgyőr!A1" xr:uid="{26C5DC26-024C-4699-9295-023EA5916184}"/>
    <hyperlink ref="B9" location="Bulgárföld!A1" display="Bulgárföld!A1" xr:uid="{0BE4D9CB-D588-49E8-B3DE-09B19633A531}"/>
    <hyperlink ref="B10" location="Kilián!A1" display="Kilián!A1" xr:uid="{8CBA330E-60C6-4671-A28A-F86498E99CC0}"/>
    <hyperlink ref="B11" location="'10. sz. Iskola'!A1" display="'10. sz. Iskola'!A1" xr:uid="{20413BF3-0D18-40CD-8561-658693446A14}"/>
    <hyperlink ref="B12" location="'Csabai kapu'!A1" display="'Csabai kapu'!A1" xr:uid="{85E50516-4AF6-4FD5-94FA-A968155C8DA4}"/>
    <hyperlink ref="B13" location="HCM!A1" display="HCM!A1" xr:uid="{FB8911B7-8D4D-4D89-A8B8-771CB888D137}"/>
    <hyperlink ref="B14" location="'Kőrösi Csoma Sándor'!A1" display="'Kőrösi Csoma Sándor'!A1" xr:uid="{F4F017C6-F6F0-4E93-852C-C93BCCA8B760}"/>
    <hyperlink ref="B15" location="Komlóstető!A1" display="Komlóstető!A1" xr:uid="{741A2E29-6E9B-4C83-86F5-93C41C3E9071}"/>
  </hyperlinks>
  <printOptions horizontalCentered="1"/>
  <pageMargins left="0.39370078740157483" right="0.39370078740157483" top="0.78740157480314965" bottom="0.78740157480314965" header="0.51181102362204722" footer="0.51181102362204722"/>
  <pageSetup paperSize="9" scale="93" orientation="portrait" r:id="rId1"/>
  <headerFooter alignWithMargins="0"/>
  <colBreaks count="1" manualBreakCount="1">
    <brk id="4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44"/>
    <pageSetUpPr autoPageBreaks="0" fitToPage="1"/>
  </sheetPr>
  <dimension ref="A1:U56"/>
  <sheetViews>
    <sheetView zoomScaleNormal="100" workbookViewId="0"/>
  </sheetViews>
  <sheetFormatPr defaultRowHeight="12.75"/>
  <cols>
    <col min="1" max="1" width="9.140625" style="69" customWidth="1"/>
    <col min="2" max="2" width="20.7109375" style="69" bestFit="1" customWidth="1"/>
    <col min="3" max="9" width="11.140625" style="69" customWidth="1"/>
    <col min="10" max="10" width="11" style="69" customWidth="1"/>
    <col min="11" max="11" width="11.140625" style="69" customWidth="1"/>
    <col min="12" max="16384" width="9.140625" style="69"/>
  </cols>
  <sheetData>
    <row r="1" spans="1:21" ht="18.75">
      <c r="B1" s="116" t="s">
        <v>84</v>
      </c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116"/>
      <c r="T1" s="70"/>
      <c r="U1" s="70"/>
    </row>
    <row r="2" spans="1:21" ht="18.75">
      <c r="B2" s="116" t="s">
        <v>103</v>
      </c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116"/>
      <c r="T2" s="70"/>
      <c r="U2" s="70"/>
    </row>
    <row r="3" spans="1:21" ht="15" customHeight="1">
      <c r="B3" s="138" t="str">
        <f>Összesítő!A3</f>
        <v xml:space="preserve"> 2019.11.29-től hatályos 7/2006. (V. 24.) TNM rendelet 7. sz. melléklete szerint</v>
      </c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8"/>
      <c r="R3" s="138"/>
      <c r="S3" s="138"/>
      <c r="T3" s="71"/>
      <c r="U3" s="71"/>
    </row>
    <row r="4" spans="1:21"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</row>
    <row r="5" spans="1:21">
      <c r="B5" s="49" t="s">
        <v>85</v>
      </c>
      <c r="C5" s="48" t="s">
        <v>120</v>
      </c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</row>
    <row r="6" spans="1:21">
      <c r="B6" s="49" t="s">
        <v>81</v>
      </c>
      <c r="C6" s="50" t="str">
        <f>Összesítő!A2</f>
        <v>2022.</v>
      </c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</row>
    <row r="7" spans="1:21" ht="12.75" customHeight="1">
      <c r="B7" s="51"/>
      <c r="C7" s="52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</row>
    <row r="8" spans="1:21">
      <c r="B8" s="49" t="s">
        <v>86</v>
      </c>
      <c r="C8" s="53"/>
      <c r="D8" s="53"/>
      <c r="E8" s="53"/>
      <c r="F8" s="53"/>
      <c r="G8" s="53"/>
      <c r="H8" s="53"/>
      <c r="I8" s="53"/>
      <c r="J8" s="53"/>
      <c r="K8" s="48"/>
      <c r="L8" s="48"/>
      <c r="M8" s="48"/>
      <c r="N8" s="48"/>
      <c r="O8" s="48"/>
      <c r="P8" s="48"/>
      <c r="Q8" s="48"/>
      <c r="R8" s="48"/>
      <c r="S8" s="48"/>
    </row>
    <row r="9" spans="1:21" ht="18.75" customHeight="1">
      <c r="B9" s="127" t="s">
        <v>88</v>
      </c>
      <c r="C9" s="128"/>
      <c r="D9" s="128"/>
      <c r="E9" s="128"/>
      <c r="F9" s="128"/>
      <c r="G9" s="128"/>
      <c r="H9" s="128"/>
      <c r="I9" s="128"/>
      <c r="J9" s="128"/>
      <c r="K9" s="129"/>
      <c r="L9" s="48"/>
      <c r="M9" s="48"/>
      <c r="N9" s="48"/>
      <c r="O9" s="48"/>
      <c r="P9" s="48"/>
      <c r="Q9" s="48"/>
      <c r="R9" s="48"/>
      <c r="S9" s="48"/>
    </row>
    <row r="10" spans="1:21">
      <c r="A10" s="72"/>
      <c r="B10" s="54" t="s">
        <v>78</v>
      </c>
      <c r="C10" s="124" t="s">
        <v>1</v>
      </c>
      <c r="D10" s="125"/>
      <c r="E10" s="125"/>
      <c r="F10" s="126"/>
      <c r="G10" s="124" t="s">
        <v>2</v>
      </c>
      <c r="H10" s="125"/>
      <c r="I10" s="125"/>
      <c r="J10" s="126"/>
      <c r="K10" s="130" t="s">
        <v>0</v>
      </c>
      <c r="L10" s="48"/>
      <c r="M10" s="55"/>
      <c r="N10" s="32" t="s">
        <v>107</v>
      </c>
      <c r="O10" s="33"/>
      <c r="P10" s="48"/>
      <c r="Q10" s="48"/>
      <c r="R10" s="48"/>
      <c r="S10" s="48"/>
    </row>
    <row r="11" spans="1:21">
      <c r="A11" s="72"/>
      <c r="B11" s="54" t="s">
        <v>80</v>
      </c>
      <c r="C11" s="133" t="s">
        <v>71</v>
      </c>
      <c r="D11" s="133"/>
      <c r="E11" s="133"/>
      <c r="F11" s="136" t="s">
        <v>74</v>
      </c>
      <c r="G11" s="56" t="s">
        <v>71</v>
      </c>
      <c r="H11" s="110" t="s">
        <v>73</v>
      </c>
      <c r="I11" s="134" t="s">
        <v>76</v>
      </c>
      <c r="J11" s="135"/>
      <c r="K11" s="131"/>
      <c r="L11" s="48"/>
      <c r="M11" s="30"/>
      <c r="N11" s="32" t="s">
        <v>108</v>
      </c>
      <c r="O11" s="33"/>
      <c r="P11" s="48"/>
      <c r="Q11" s="48"/>
      <c r="R11" s="48"/>
      <c r="S11" s="48"/>
    </row>
    <row r="12" spans="1:21">
      <c r="A12" s="72"/>
      <c r="B12" s="54" t="s">
        <v>77</v>
      </c>
      <c r="C12" s="56" t="s">
        <v>70</v>
      </c>
      <c r="D12" s="56" t="s">
        <v>72</v>
      </c>
      <c r="E12" s="56" t="s">
        <v>75</v>
      </c>
      <c r="F12" s="137"/>
      <c r="G12" s="133" t="s">
        <v>70</v>
      </c>
      <c r="H12" s="133"/>
      <c r="I12" s="133"/>
      <c r="J12" s="56" t="s">
        <v>72</v>
      </c>
      <c r="K12" s="132"/>
      <c r="L12" s="48"/>
      <c r="M12" s="31"/>
      <c r="N12" s="32" t="s">
        <v>109</v>
      </c>
      <c r="O12" s="33"/>
      <c r="P12" s="48"/>
      <c r="Q12" s="48"/>
      <c r="R12" s="48"/>
      <c r="S12" s="48"/>
    </row>
    <row r="13" spans="1:21" ht="18.75" customHeight="1">
      <c r="A13" s="73"/>
      <c r="B13" s="57" t="s">
        <v>79</v>
      </c>
      <c r="C13" s="58">
        <v>0</v>
      </c>
      <c r="D13" s="58">
        <v>0</v>
      </c>
      <c r="E13" s="58">
        <v>0</v>
      </c>
      <c r="F13" s="58">
        <v>0</v>
      </c>
      <c r="G13" s="58">
        <v>2699.3917555555558</v>
      </c>
      <c r="H13" s="58">
        <v>0</v>
      </c>
      <c r="I13" s="58">
        <v>528.05555555555554</v>
      </c>
      <c r="J13" s="58">
        <v>0</v>
      </c>
      <c r="K13" s="58">
        <f>SUM(C13:J13)</f>
        <v>3227.4473111111115</v>
      </c>
      <c r="L13" s="48"/>
      <c r="M13" s="48"/>
      <c r="N13" s="48"/>
      <c r="O13" s="48"/>
      <c r="P13" s="48"/>
      <c r="Q13" s="48"/>
      <c r="R13" s="48"/>
      <c r="S13" s="48"/>
    </row>
    <row r="14" spans="1:21">
      <c r="A14" s="73"/>
      <c r="B14" s="59"/>
      <c r="C14" s="60">
        <f>C13*3.6</f>
        <v>0</v>
      </c>
      <c r="D14" s="60">
        <f t="shared" ref="D14:J14" si="0">D13*3.6</f>
        <v>0</v>
      </c>
      <c r="E14" s="60">
        <f t="shared" si="0"/>
        <v>0</v>
      </c>
      <c r="F14" s="60">
        <f t="shared" si="0"/>
        <v>0</v>
      </c>
      <c r="G14" s="60">
        <f t="shared" si="0"/>
        <v>9717.8103200000005</v>
      </c>
      <c r="H14" s="60">
        <f t="shared" si="0"/>
        <v>0</v>
      </c>
      <c r="I14" s="60">
        <f t="shared" si="0"/>
        <v>1901</v>
      </c>
      <c r="J14" s="60">
        <f t="shared" si="0"/>
        <v>0</v>
      </c>
      <c r="K14" s="60">
        <f>SUM(C14:J14)</f>
        <v>11618.810320000001</v>
      </c>
      <c r="L14" s="48"/>
      <c r="M14" s="48"/>
      <c r="N14" s="48"/>
      <c r="O14" s="48"/>
      <c r="P14" s="48"/>
      <c r="Q14" s="48"/>
      <c r="R14" s="48"/>
      <c r="S14" s="48"/>
    </row>
    <row r="15" spans="1:21" ht="12.75" customHeight="1">
      <c r="A15" s="73"/>
      <c r="B15" s="59" t="s">
        <v>87</v>
      </c>
      <c r="C15" s="61"/>
      <c r="D15" s="61"/>
      <c r="E15" s="61"/>
      <c r="F15" s="61"/>
      <c r="G15" s="61"/>
      <c r="H15" s="61"/>
      <c r="I15" s="61"/>
      <c r="J15" s="61"/>
      <c r="K15" s="61"/>
      <c r="L15" s="48"/>
      <c r="M15" s="48"/>
      <c r="N15" s="48"/>
      <c r="O15" s="48"/>
      <c r="P15" s="48"/>
      <c r="Q15" s="48"/>
      <c r="R15" s="48"/>
      <c r="S15" s="48"/>
    </row>
    <row r="16" spans="1:21" ht="12.75" customHeight="1">
      <c r="A16" s="73"/>
      <c r="B16" s="62" t="s">
        <v>63</v>
      </c>
      <c r="C16" s="63" t="s">
        <v>89</v>
      </c>
      <c r="D16" s="61"/>
      <c r="E16" s="61"/>
      <c r="F16" s="61"/>
      <c r="G16" s="61"/>
      <c r="H16" s="61"/>
      <c r="I16" s="61"/>
      <c r="J16" s="61"/>
      <c r="K16" s="61"/>
      <c r="L16" s="48"/>
      <c r="M16" s="48"/>
      <c r="N16" s="48"/>
      <c r="O16" s="48"/>
      <c r="P16" s="48"/>
      <c r="Q16" s="48"/>
      <c r="R16" s="48"/>
      <c r="S16" s="48"/>
    </row>
    <row r="17" spans="1:19" ht="12.75" customHeight="1">
      <c r="A17" s="73"/>
      <c r="B17" s="62" t="s">
        <v>65</v>
      </c>
      <c r="C17" s="63" t="s">
        <v>90</v>
      </c>
      <c r="D17" s="61"/>
      <c r="E17" s="61"/>
      <c r="F17" s="61"/>
      <c r="G17" s="61"/>
      <c r="H17" s="61"/>
      <c r="I17" s="61"/>
      <c r="J17" s="61"/>
      <c r="K17" s="61"/>
      <c r="L17" s="48"/>
      <c r="M17" s="48"/>
      <c r="N17" s="48"/>
      <c r="O17" s="48"/>
      <c r="P17" s="48"/>
      <c r="Q17" s="48"/>
      <c r="R17" s="48"/>
      <c r="S17" s="48"/>
    </row>
    <row r="18" spans="1:19" ht="12.75" customHeight="1">
      <c r="A18" s="73"/>
      <c r="B18" s="62" t="s">
        <v>66</v>
      </c>
      <c r="C18" s="63" t="s">
        <v>91</v>
      </c>
      <c r="D18" s="61"/>
      <c r="E18" s="61"/>
      <c r="F18" s="61"/>
      <c r="G18" s="61"/>
      <c r="H18" s="61"/>
      <c r="I18" s="61"/>
      <c r="J18" s="61"/>
      <c r="K18" s="61"/>
      <c r="L18" s="48"/>
      <c r="M18" s="48"/>
      <c r="N18" s="48"/>
      <c r="O18" s="48"/>
      <c r="P18" s="48"/>
      <c r="Q18" s="48"/>
      <c r="R18" s="48"/>
      <c r="S18" s="48"/>
    </row>
    <row r="19" spans="1:19" ht="12.75" customHeight="1">
      <c r="A19" s="73"/>
      <c r="B19" s="62" t="s">
        <v>3</v>
      </c>
      <c r="C19" s="63" t="s">
        <v>92</v>
      </c>
      <c r="D19" s="61"/>
      <c r="E19" s="61"/>
      <c r="F19" s="61"/>
      <c r="G19" s="61"/>
      <c r="H19" s="61"/>
      <c r="I19" s="61"/>
      <c r="J19" s="61"/>
      <c r="K19" s="61"/>
      <c r="L19" s="48"/>
      <c r="M19" s="48"/>
      <c r="N19" s="48"/>
      <c r="O19" s="48"/>
      <c r="P19" s="48"/>
      <c r="Q19" s="48"/>
      <c r="R19" s="48"/>
      <c r="S19" s="48"/>
    </row>
    <row r="20" spans="1:19" ht="12.75" customHeight="1">
      <c r="A20" s="73"/>
      <c r="B20" s="62" t="s">
        <v>4</v>
      </c>
      <c r="C20" s="63" t="s">
        <v>93</v>
      </c>
      <c r="D20" s="61"/>
      <c r="E20" s="61"/>
      <c r="F20" s="61"/>
      <c r="G20" s="61"/>
      <c r="H20" s="61"/>
      <c r="I20" s="61"/>
      <c r="J20" s="61"/>
      <c r="K20" s="61"/>
      <c r="L20" s="48"/>
      <c r="M20" s="48"/>
      <c r="N20" s="48"/>
      <c r="O20" s="48"/>
      <c r="P20" s="48"/>
      <c r="Q20" s="48"/>
      <c r="R20" s="48"/>
      <c r="S20" s="48"/>
    </row>
    <row r="21" spans="1:19" ht="12.75" customHeight="1">
      <c r="A21" s="73"/>
      <c r="B21" s="62" t="s">
        <v>67</v>
      </c>
      <c r="C21" s="63" t="s">
        <v>94</v>
      </c>
      <c r="D21" s="61"/>
      <c r="E21" s="61"/>
      <c r="F21" s="61"/>
      <c r="G21" s="61"/>
      <c r="H21" s="61"/>
      <c r="I21" s="61"/>
      <c r="J21" s="61"/>
      <c r="K21" s="61"/>
      <c r="L21" s="48"/>
      <c r="M21" s="48"/>
      <c r="N21" s="48"/>
      <c r="O21" s="48"/>
      <c r="P21" s="48"/>
      <c r="Q21" s="48"/>
      <c r="R21" s="48"/>
      <c r="S21" s="48"/>
    </row>
    <row r="22" spans="1:19" ht="12.75" customHeight="1">
      <c r="A22" s="73"/>
      <c r="B22" s="62" t="s">
        <v>69</v>
      </c>
      <c r="C22" s="63" t="s">
        <v>95</v>
      </c>
      <c r="D22" s="61"/>
      <c r="E22" s="61"/>
      <c r="F22" s="61"/>
      <c r="G22" s="61"/>
      <c r="H22" s="61"/>
      <c r="I22" s="61"/>
      <c r="J22" s="61"/>
      <c r="K22" s="61"/>
      <c r="L22" s="48"/>
      <c r="M22" s="48"/>
      <c r="N22" s="48"/>
      <c r="O22" s="48"/>
      <c r="P22" s="48"/>
      <c r="Q22" s="48"/>
      <c r="R22" s="48"/>
      <c r="S22" s="48"/>
    </row>
    <row r="23" spans="1:19" ht="12.75" customHeight="1">
      <c r="A23" s="73"/>
      <c r="B23" s="59"/>
      <c r="C23" s="61"/>
      <c r="D23" s="61"/>
      <c r="E23" s="61"/>
      <c r="F23" s="61"/>
      <c r="G23" s="61"/>
      <c r="H23" s="61"/>
      <c r="I23" s="61"/>
      <c r="J23" s="61"/>
      <c r="K23" s="61"/>
      <c r="L23" s="48"/>
      <c r="M23" s="48"/>
      <c r="N23" s="48"/>
      <c r="O23" s="48"/>
      <c r="P23" s="48"/>
      <c r="Q23" s="48"/>
      <c r="R23" s="48"/>
      <c r="S23" s="48"/>
    </row>
    <row r="24" spans="1:19" ht="15.75">
      <c r="B24" s="64" t="s">
        <v>3</v>
      </c>
      <c r="C24" s="55">
        <v>1.1200000000000001</v>
      </c>
      <c r="D24" s="65">
        <v>0.55000000000000004</v>
      </c>
      <c r="E24" s="65">
        <v>0.54</v>
      </c>
      <c r="F24" s="66">
        <v>0</v>
      </c>
      <c r="G24" s="55">
        <v>1.1200000000000001</v>
      </c>
      <c r="H24" s="55">
        <v>0.6</v>
      </c>
      <c r="I24" s="112">
        <v>0.6</v>
      </c>
      <c r="J24" s="65">
        <v>0.432</v>
      </c>
      <c r="K24" s="67" t="s">
        <v>96</v>
      </c>
      <c r="L24" s="48"/>
      <c r="M24" s="48"/>
      <c r="N24" s="48"/>
      <c r="O24" s="48"/>
      <c r="P24" s="48"/>
      <c r="Q24" s="48"/>
      <c r="R24" s="48"/>
      <c r="S24" s="48"/>
    </row>
    <row r="25" spans="1:19" ht="15.75">
      <c r="B25" s="64" t="s">
        <v>4</v>
      </c>
      <c r="C25" s="99">
        <f t="shared" ref="C25:J25" si="1">C13/$K13</f>
        <v>0</v>
      </c>
      <c r="D25" s="99">
        <f t="shared" si="1"/>
        <v>0</v>
      </c>
      <c r="E25" s="99">
        <f t="shared" si="1"/>
        <v>0</v>
      </c>
      <c r="F25" s="99">
        <f t="shared" si="1"/>
        <v>0</v>
      </c>
      <c r="G25" s="99">
        <f t="shared" si="1"/>
        <v>0.83638600272803143</v>
      </c>
      <c r="H25" s="99">
        <f t="shared" si="1"/>
        <v>0</v>
      </c>
      <c r="I25" s="99">
        <f t="shared" si="1"/>
        <v>0.16361399727196851</v>
      </c>
      <c r="J25" s="99">
        <f t="shared" si="1"/>
        <v>0</v>
      </c>
      <c r="K25" s="7"/>
      <c r="L25" s="48"/>
      <c r="M25" s="48"/>
      <c r="N25" s="48"/>
      <c r="O25" s="48"/>
      <c r="P25" s="48"/>
      <c r="Q25" s="48"/>
      <c r="R25" s="48"/>
      <c r="S25" s="48"/>
    </row>
    <row r="26" spans="1:19" ht="15.75">
      <c r="B26" s="64" t="s">
        <v>67</v>
      </c>
      <c r="C26" s="55">
        <v>0</v>
      </c>
      <c r="D26" s="65">
        <v>0</v>
      </c>
      <c r="E26" s="65">
        <v>0</v>
      </c>
      <c r="F26" s="55">
        <v>1</v>
      </c>
      <c r="G26" s="55">
        <v>0</v>
      </c>
      <c r="H26" s="55">
        <v>1</v>
      </c>
      <c r="I26" s="55">
        <v>1</v>
      </c>
      <c r="J26" s="65">
        <v>1</v>
      </c>
      <c r="K26" s="63" t="s">
        <v>98</v>
      </c>
      <c r="L26" s="48"/>
      <c r="M26" s="48"/>
      <c r="N26" s="48"/>
      <c r="O26" s="48"/>
      <c r="P26" s="48"/>
      <c r="Q26" s="48"/>
      <c r="R26" s="48"/>
      <c r="S26" s="48"/>
    </row>
    <row r="27" spans="1:19">
      <c r="B27" s="62"/>
      <c r="C27" s="48"/>
      <c r="D27" s="68"/>
      <c r="E27" s="68"/>
      <c r="F27" s="48"/>
      <c r="G27" s="48"/>
      <c r="H27" s="48"/>
      <c r="I27" s="48"/>
      <c r="J27" s="68"/>
      <c r="K27" s="63"/>
      <c r="L27" s="48"/>
      <c r="M27" s="48"/>
      <c r="N27" s="48"/>
      <c r="O27" s="48"/>
      <c r="P27" s="48"/>
      <c r="Q27" s="48"/>
      <c r="R27" s="48"/>
      <c r="S27" s="48"/>
    </row>
    <row r="28" spans="1:19">
      <c r="B28" s="62"/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</row>
    <row r="29" spans="1:19" ht="14.25">
      <c r="B29" s="49" t="s">
        <v>83</v>
      </c>
      <c r="C29" s="48"/>
      <c r="D29" s="48"/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</row>
    <row r="30" spans="1:19">
      <c r="B30" s="48"/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</row>
    <row r="31" spans="1:19">
      <c r="B31" s="48"/>
      <c r="C31" s="48"/>
      <c r="D31" s="48"/>
      <c r="E31" s="48"/>
      <c r="F31" s="48"/>
      <c r="G31" s="48"/>
      <c r="H31" s="48"/>
      <c r="I31" s="48"/>
      <c r="J31" s="48"/>
      <c r="K31" s="48"/>
      <c r="L31" s="48"/>
      <c r="M31" s="48"/>
      <c r="N31" s="48"/>
      <c r="O31" s="48"/>
      <c r="P31" s="48"/>
      <c r="Q31" s="48"/>
      <c r="R31" s="48"/>
      <c r="S31" s="48"/>
    </row>
    <row r="32" spans="1:19">
      <c r="B32" s="48"/>
      <c r="C32" s="48"/>
      <c r="D32" s="48"/>
      <c r="E32" s="48"/>
      <c r="F32" s="48"/>
      <c r="G32" s="67" t="s">
        <v>105</v>
      </c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</row>
    <row r="33" spans="2:19">
      <c r="B33" s="48"/>
      <c r="C33" s="48"/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48"/>
      <c r="R33" s="48"/>
      <c r="S33" s="48"/>
    </row>
    <row r="34" spans="2:19">
      <c r="B34" s="48"/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</row>
    <row r="35" spans="2:19">
      <c r="B35" s="48"/>
      <c r="C35" s="64" t="s">
        <v>63</v>
      </c>
      <c r="D35" s="65">
        <v>0.15</v>
      </c>
      <c r="E35" s="63" t="s">
        <v>99</v>
      </c>
      <c r="F35" s="48"/>
      <c r="G35" s="48"/>
      <c r="H35" s="48"/>
      <c r="I35" s="48"/>
      <c r="J35" s="48"/>
      <c r="K35" s="48"/>
      <c r="L35" s="48"/>
      <c r="M35" s="48"/>
      <c r="N35" s="48"/>
      <c r="O35" s="48"/>
      <c r="P35" s="48"/>
      <c r="Q35" s="48"/>
      <c r="R35" s="48"/>
      <c r="S35" s="48"/>
    </row>
    <row r="36" spans="2:19" ht="15.75">
      <c r="B36" s="48"/>
      <c r="C36" s="64" t="s">
        <v>65</v>
      </c>
      <c r="D36" s="55">
        <v>2.5</v>
      </c>
      <c r="E36" s="63" t="s">
        <v>100</v>
      </c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</row>
    <row r="37" spans="2:19" ht="15.75">
      <c r="B37" s="48"/>
      <c r="C37" s="64" t="s">
        <v>66</v>
      </c>
      <c r="D37" s="30">
        <f>IF(K13&gt;=139000,0.006,IF(AND(K13&gt;=27800,139000&gt;K13),0.008,0.011))</f>
        <v>1.0999999999999999E-2</v>
      </c>
      <c r="E37" s="63" t="s">
        <v>101</v>
      </c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</row>
    <row r="38" spans="2:19" ht="15.75">
      <c r="B38" s="48"/>
      <c r="C38" s="64" t="s">
        <v>3</v>
      </c>
      <c r="D38" s="65" t="s">
        <v>5</v>
      </c>
      <c r="E38" s="48"/>
      <c r="F38" s="48"/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48"/>
    </row>
    <row r="39" spans="2:19" ht="15.75">
      <c r="B39" s="48"/>
      <c r="C39" s="64" t="s">
        <v>4</v>
      </c>
      <c r="D39" s="35" t="s">
        <v>5</v>
      </c>
      <c r="E39" s="48"/>
      <c r="F39" s="48"/>
      <c r="G39" s="48"/>
      <c r="H39" s="48"/>
      <c r="I39" s="48"/>
      <c r="J39" s="48"/>
      <c r="K39" s="48"/>
      <c r="L39" s="48"/>
      <c r="M39" s="48"/>
      <c r="N39" s="48"/>
      <c r="O39" s="48"/>
      <c r="P39" s="48"/>
      <c r="Q39" s="48"/>
      <c r="R39" s="48"/>
      <c r="S39" s="48"/>
    </row>
    <row r="40" spans="2:19">
      <c r="B40" s="48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48"/>
      <c r="O40" s="48"/>
      <c r="P40" s="48"/>
      <c r="Q40" s="48"/>
      <c r="R40" s="48"/>
      <c r="S40" s="48"/>
    </row>
    <row r="41" spans="2:19" ht="18.75" customHeight="1">
      <c r="B41" s="48"/>
      <c r="C41" s="26" t="s">
        <v>64</v>
      </c>
      <c r="D41" s="27">
        <f>(1/(1-D35))*(D36*D37+SUMPRODUCT(C24:J24,C25:J25))</f>
        <v>1.2499067310806782</v>
      </c>
      <c r="E41" s="48"/>
      <c r="F41" s="48"/>
      <c r="G41" s="48"/>
      <c r="H41" s="48"/>
      <c r="I41" s="48"/>
      <c r="J41" s="48"/>
      <c r="K41" s="48"/>
      <c r="L41" s="48"/>
      <c r="M41" s="48"/>
      <c r="N41" s="48"/>
      <c r="O41" s="48"/>
      <c r="P41" s="48"/>
      <c r="Q41" s="48"/>
      <c r="R41" s="48"/>
      <c r="S41" s="48"/>
    </row>
    <row r="42" spans="2:19">
      <c r="B42" s="48"/>
      <c r="C42" s="48"/>
      <c r="D42" s="48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48"/>
      <c r="S42" s="48"/>
    </row>
    <row r="43" spans="2:19">
      <c r="B43" s="48"/>
      <c r="C43" s="48"/>
      <c r="D43" s="48"/>
      <c r="E43" s="48"/>
      <c r="F43" s="48"/>
      <c r="G43" s="48"/>
      <c r="H43" s="48"/>
      <c r="I43" s="48"/>
      <c r="J43" s="48"/>
      <c r="K43" s="48"/>
      <c r="L43" s="48"/>
      <c r="M43" s="48"/>
      <c r="N43" s="48"/>
      <c r="O43" s="48"/>
      <c r="P43" s="48"/>
      <c r="Q43" s="48"/>
      <c r="R43" s="48"/>
      <c r="S43" s="48"/>
    </row>
    <row r="44" spans="2:19" ht="14.25">
      <c r="B44" s="49" t="s">
        <v>82</v>
      </c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</row>
    <row r="45" spans="2:19">
      <c r="B45" s="48"/>
      <c r="C45" s="48"/>
      <c r="D45" s="48"/>
      <c r="E45" s="48"/>
      <c r="F45" s="48"/>
      <c r="G45" s="48"/>
      <c r="H45" s="48"/>
      <c r="I45" s="48"/>
      <c r="J45" s="48"/>
      <c r="K45" s="48"/>
      <c r="L45" s="48"/>
      <c r="M45" s="48"/>
      <c r="N45" s="48"/>
      <c r="O45" s="48"/>
      <c r="P45" s="48"/>
      <c r="Q45" s="48"/>
      <c r="R45" s="48"/>
      <c r="S45" s="48"/>
    </row>
    <row r="46" spans="2:19">
      <c r="B46" s="48"/>
      <c r="C46" s="48"/>
      <c r="D46" s="48"/>
      <c r="E46" s="48"/>
      <c r="F46" s="48"/>
      <c r="G46" s="48"/>
      <c r="H46" s="48"/>
      <c r="I46" s="48"/>
      <c r="J46" s="48"/>
      <c r="K46" s="48"/>
      <c r="L46" s="48"/>
      <c r="M46" s="48"/>
      <c r="N46" s="48"/>
      <c r="O46" s="48"/>
      <c r="P46" s="48"/>
      <c r="Q46" s="48"/>
      <c r="R46" s="48"/>
      <c r="S46" s="48"/>
    </row>
    <row r="47" spans="2:19">
      <c r="B47" s="48"/>
      <c r="C47" s="48"/>
      <c r="D47" s="48"/>
      <c r="E47" s="48"/>
      <c r="F47" s="48"/>
      <c r="G47" s="67" t="s">
        <v>106</v>
      </c>
      <c r="H47" s="48"/>
      <c r="I47" s="48"/>
      <c r="J47" s="48"/>
      <c r="K47" s="48"/>
      <c r="L47" s="48"/>
      <c r="M47" s="48"/>
      <c r="N47" s="48"/>
      <c r="O47" s="48"/>
      <c r="P47" s="48"/>
      <c r="Q47" s="48"/>
      <c r="R47" s="48"/>
      <c r="S47" s="48"/>
    </row>
    <row r="48" spans="2:19">
      <c r="B48" s="48"/>
      <c r="C48" s="48"/>
      <c r="D48" s="48"/>
      <c r="E48" s="48"/>
      <c r="F48" s="48"/>
      <c r="G48" s="48"/>
      <c r="H48" s="48"/>
      <c r="I48" s="48"/>
      <c r="J48" s="48"/>
      <c r="K48" s="48"/>
      <c r="L48" s="48"/>
      <c r="M48" s="48"/>
      <c r="N48" s="48"/>
      <c r="O48" s="48"/>
      <c r="P48" s="48"/>
      <c r="Q48" s="48"/>
      <c r="R48" s="48"/>
      <c r="S48" s="48"/>
    </row>
    <row r="49" spans="2:19">
      <c r="B49" s="48"/>
      <c r="C49" s="48"/>
      <c r="D49" s="48"/>
      <c r="E49" s="48"/>
      <c r="F49" s="48"/>
      <c r="G49" s="48"/>
      <c r="H49" s="48"/>
      <c r="I49" s="48"/>
      <c r="J49" s="48"/>
      <c r="K49" s="48"/>
      <c r="L49" s="48"/>
      <c r="M49" s="48"/>
      <c r="N49" s="48"/>
      <c r="O49" s="48"/>
      <c r="P49" s="48"/>
      <c r="Q49" s="48"/>
      <c r="R49" s="48"/>
      <c r="S49" s="48"/>
    </row>
    <row r="50" spans="2:19" ht="15.75">
      <c r="B50" s="48"/>
      <c r="C50" s="64" t="s">
        <v>4</v>
      </c>
      <c r="D50" s="35" t="s">
        <v>5</v>
      </c>
      <c r="E50" s="48"/>
      <c r="F50" s="48"/>
      <c r="G50" s="48"/>
      <c r="H50" s="48"/>
      <c r="I50" s="48"/>
      <c r="J50" s="48"/>
      <c r="K50" s="48"/>
      <c r="L50" s="48"/>
      <c r="M50" s="48"/>
      <c r="N50" s="48"/>
      <c r="O50" s="48"/>
      <c r="P50" s="48"/>
      <c r="Q50" s="48"/>
      <c r="R50" s="48"/>
      <c r="S50" s="48"/>
    </row>
    <row r="51" spans="2:19" ht="15.75">
      <c r="B51" s="48"/>
      <c r="C51" s="64" t="s">
        <v>67</v>
      </c>
      <c r="D51" s="65" t="s">
        <v>5</v>
      </c>
      <c r="E51" s="48"/>
      <c r="F51" s="48"/>
      <c r="G51" s="48"/>
      <c r="H51" s="48"/>
      <c r="I51" s="48"/>
      <c r="J51" s="48"/>
      <c r="K51" s="48"/>
      <c r="L51" s="48"/>
      <c r="M51" s="48"/>
      <c r="N51" s="48"/>
      <c r="O51" s="48"/>
      <c r="P51" s="48"/>
      <c r="Q51" s="48"/>
      <c r="R51" s="48"/>
      <c r="S51" s="48"/>
    </row>
    <row r="52" spans="2:19" ht="15.75">
      <c r="B52" s="48"/>
      <c r="C52" s="64" t="s">
        <v>66</v>
      </c>
      <c r="D52" s="30">
        <f>D37</f>
        <v>1.0999999999999999E-2</v>
      </c>
      <c r="E52" s="63" t="s">
        <v>101</v>
      </c>
      <c r="F52" s="48"/>
      <c r="G52" s="48"/>
      <c r="H52" s="48"/>
      <c r="I52" s="48"/>
      <c r="J52" s="48"/>
      <c r="K52" s="48"/>
      <c r="L52" s="48"/>
      <c r="M52" s="48"/>
      <c r="N52" s="48"/>
      <c r="O52" s="48"/>
      <c r="P52" s="48"/>
      <c r="Q52" s="48"/>
      <c r="R52" s="48"/>
      <c r="S52" s="48"/>
    </row>
    <row r="53" spans="2:19" ht="15.75">
      <c r="B53" s="48"/>
      <c r="C53" s="64" t="s">
        <v>69</v>
      </c>
      <c r="D53" s="55">
        <v>0.1</v>
      </c>
      <c r="E53" s="63" t="s">
        <v>102</v>
      </c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48"/>
      <c r="R53" s="48"/>
      <c r="S53" s="48"/>
    </row>
    <row r="54" spans="2:19">
      <c r="B54" s="48"/>
      <c r="C54" s="48"/>
      <c r="D54" s="48"/>
      <c r="E54" s="48"/>
      <c r="F54" s="48"/>
      <c r="G54" s="48"/>
      <c r="H54" s="48"/>
      <c r="I54" s="48"/>
      <c r="J54" s="48"/>
      <c r="K54" s="48"/>
      <c r="L54" s="48"/>
      <c r="M54" s="48"/>
      <c r="N54" s="48"/>
      <c r="O54" s="48"/>
      <c r="P54" s="48"/>
      <c r="Q54" s="48"/>
      <c r="R54" s="48"/>
      <c r="S54" s="48"/>
    </row>
    <row r="55" spans="2:19" ht="18.75" customHeight="1">
      <c r="B55" s="48"/>
      <c r="C55" s="26" t="s">
        <v>68</v>
      </c>
      <c r="D55" s="27">
        <f>(SUMPRODUCT(C25:J25,C26:J26)+(D52*D53))/(1+D52)</f>
        <v>0.16292185684665531</v>
      </c>
      <c r="E55" s="48"/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</row>
    <row r="56" spans="2:19">
      <c r="B56" s="48"/>
      <c r="C56" s="48"/>
      <c r="D56" s="48"/>
      <c r="E56" s="48"/>
      <c r="F56" s="48"/>
      <c r="G56" s="48"/>
      <c r="H56" s="48"/>
      <c r="I56" s="48"/>
      <c r="J56" s="48"/>
      <c r="K56" s="48"/>
      <c r="L56" s="48"/>
      <c r="M56" s="48"/>
      <c r="N56" s="48"/>
      <c r="O56" s="48"/>
      <c r="P56" s="48"/>
      <c r="Q56" s="48"/>
      <c r="R56" s="48"/>
      <c r="S56" s="48"/>
    </row>
  </sheetData>
  <sheetProtection algorithmName="SHA-512" hashValue="cqAmkWwCERZOE8UHzs1c+FkXEkmK4hAhfKKXdBEwAfoCbMsjxEJP31NOLmVpWHtezApjJOU61z83HagwouR1bA==" saltValue="Q8puKFjIT9fkQwlh+Bz7Uw==" spinCount="100000" sheet="1" objects="1" scenarios="1"/>
  <protectedRanges>
    <protectedRange sqref="C13:J14" name="MWh és GJ adatok"/>
  </protectedRanges>
  <mergeCells count="11">
    <mergeCell ref="G10:J10"/>
    <mergeCell ref="B9:K9"/>
    <mergeCell ref="B3:S3"/>
    <mergeCell ref="B2:S2"/>
    <mergeCell ref="B1:S1"/>
    <mergeCell ref="K10:K12"/>
    <mergeCell ref="G12:I12"/>
    <mergeCell ref="C11:E11"/>
    <mergeCell ref="I11:J11"/>
    <mergeCell ref="F11:F12"/>
    <mergeCell ref="C10:F10"/>
  </mergeCells>
  <printOptions horizontalCentered="1"/>
  <pageMargins left="0.39370078740157483" right="0.39370078740157483" top="0.39370078740157483" bottom="0.39370078740157483" header="0.19685039370078741" footer="0.19685039370078741"/>
  <pageSetup paperSize="9" scale="68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indexed="44"/>
    <pageSetUpPr autoPageBreaks="0" fitToPage="1"/>
  </sheetPr>
  <dimension ref="A1:U56"/>
  <sheetViews>
    <sheetView zoomScaleNormal="100" workbookViewId="0"/>
  </sheetViews>
  <sheetFormatPr defaultRowHeight="12.75"/>
  <cols>
    <col min="1" max="1" width="9.140625" style="69" customWidth="1"/>
    <col min="2" max="2" width="20.7109375" style="69" bestFit="1" customWidth="1"/>
    <col min="3" max="9" width="11.140625" style="69" customWidth="1"/>
    <col min="10" max="10" width="11" style="69" customWidth="1"/>
    <col min="11" max="11" width="11.140625" style="69" customWidth="1"/>
    <col min="12" max="16384" width="9.140625" style="69"/>
  </cols>
  <sheetData>
    <row r="1" spans="1:21" ht="18.75">
      <c r="B1" s="116" t="s">
        <v>84</v>
      </c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116"/>
      <c r="T1" s="70"/>
      <c r="U1" s="70"/>
    </row>
    <row r="2" spans="1:21" ht="18.75">
      <c r="B2" s="116" t="s">
        <v>103</v>
      </c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116"/>
      <c r="T2" s="70"/>
      <c r="U2" s="70"/>
    </row>
    <row r="3" spans="1:21" ht="15" customHeight="1">
      <c r="B3" s="138" t="str">
        <f>Összesítő!A3</f>
        <v xml:space="preserve"> 2019.11.29-től hatályos 7/2006. (V. 24.) TNM rendelet 7. sz. melléklete szerint</v>
      </c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8"/>
      <c r="R3" s="138"/>
      <c r="S3" s="138"/>
      <c r="T3" s="71"/>
      <c r="U3" s="71"/>
    </row>
    <row r="4" spans="1:21"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</row>
    <row r="5" spans="1:21">
      <c r="B5" s="49" t="s">
        <v>85</v>
      </c>
      <c r="C5" s="48" t="s">
        <v>121</v>
      </c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</row>
    <row r="6" spans="1:21">
      <c r="B6" s="49" t="s">
        <v>81</v>
      </c>
      <c r="C6" s="50" t="str">
        <f>Összesítő!A2</f>
        <v>2022.</v>
      </c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</row>
    <row r="7" spans="1:21" ht="12.75" customHeight="1">
      <c r="B7" s="51"/>
      <c r="C7" s="52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</row>
    <row r="8" spans="1:21">
      <c r="B8" s="49" t="s">
        <v>86</v>
      </c>
      <c r="C8" s="53"/>
      <c r="D8" s="53"/>
      <c r="E8" s="53"/>
      <c r="F8" s="53"/>
      <c r="G8" s="53"/>
      <c r="H8" s="53"/>
      <c r="I8" s="53"/>
      <c r="J8" s="53"/>
      <c r="K8" s="48"/>
      <c r="L8" s="48"/>
      <c r="M8" s="48"/>
      <c r="N8" s="48"/>
      <c r="O8" s="48"/>
      <c r="P8" s="48"/>
      <c r="Q8" s="48"/>
      <c r="R8" s="48"/>
      <c r="S8" s="48"/>
    </row>
    <row r="9" spans="1:21" ht="18.75" customHeight="1">
      <c r="B9" s="127" t="s">
        <v>88</v>
      </c>
      <c r="C9" s="128"/>
      <c r="D9" s="128"/>
      <c r="E9" s="128"/>
      <c r="F9" s="128"/>
      <c r="G9" s="128"/>
      <c r="H9" s="128"/>
      <c r="I9" s="128"/>
      <c r="J9" s="128"/>
      <c r="K9" s="129"/>
      <c r="L9" s="48"/>
      <c r="M9" s="48"/>
      <c r="N9" s="48"/>
      <c r="O9" s="48"/>
      <c r="P9" s="48"/>
      <c r="Q9" s="48"/>
      <c r="R9" s="48"/>
      <c r="S9" s="48"/>
    </row>
    <row r="10" spans="1:21">
      <c r="A10" s="72"/>
      <c r="B10" s="54" t="s">
        <v>78</v>
      </c>
      <c r="C10" s="124" t="s">
        <v>1</v>
      </c>
      <c r="D10" s="125"/>
      <c r="E10" s="125"/>
      <c r="F10" s="126"/>
      <c r="G10" s="124" t="s">
        <v>2</v>
      </c>
      <c r="H10" s="125"/>
      <c r="I10" s="125"/>
      <c r="J10" s="126"/>
      <c r="K10" s="130" t="s">
        <v>0</v>
      </c>
      <c r="L10" s="48"/>
      <c r="M10" s="55"/>
      <c r="N10" s="32" t="s">
        <v>107</v>
      </c>
      <c r="O10" s="33"/>
      <c r="P10" s="48"/>
      <c r="Q10" s="48"/>
      <c r="R10" s="48"/>
      <c r="S10" s="48"/>
    </row>
    <row r="11" spans="1:21">
      <c r="A11" s="72"/>
      <c r="B11" s="54" t="s">
        <v>80</v>
      </c>
      <c r="C11" s="133" t="s">
        <v>71</v>
      </c>
      <c r="D11" s="133"/>
      <c r="E11" s="133"/>
      <c r="F11" s="136" t="s">
        <v>74</v>
      </c>
      <c r="G11" s="56" t="s">
        <v>71</v>
      </c>
      <c r="H11" s="110" t="s">
        <v>73</v>
      </c>
      <c r="I11" s="134" t="s">
        <v>76</v>
      </c>
      <c r="J11" s="135"/>
      <c r="K11" s="131"/>
      <c r="L11" s="48"/>
      <c r="M11" s="30"/>
      <c r="N11" s="32" t="s">
        <v>108</v>
      </c>
      <c r="O11" s="33"/>
      <c r="P11" s="48"/>
      <c r="Q11" s="48"/>
      <c r="R11" s="48"/>
      <c r="S11" s="48"/>
    </row>
    <row r="12" spans="1:21">
      <c r="A12" s="72"/>
      <c r="B12" s="54" t="s">
        <v>77</v>
      </c>
      <c r="C12" s="56" t="s">
        <v>70</v>
      </c>
      <c r="D12" s="56" t="s">
        <v>72</v>
      </c>
      <c r="E12" s="56" t="s">
        <v>75</v>
      </c>
      <c r="F12" s="137"/>
      <c r="G12" s="133" t="s">
        <v>70</v>
      </c>
      <c r="H12" s="133"/>
      <c r="I12" s="133"/>
      <c r="J12" s="56" t="s">
        <v>72</v>
      </c>
      <c r="K12" s="132"/>
      <c r="L12" s="48"/>
      <c r="M12" s="31"/>
      <c r="N12" s="32" t="s">
        <v>109</v>
      </c>
      <c r="O12" s="33"/>
      <c r="P12" s="48"/>
      <c r="Q12" s="48"/>
      <c r="R12" s="48"/>
      <c r="S12" s="48"/>
    </row>
    <row r="13" spans="1:21" ht="18.75" customHeight="1">
      <c r="A13" s="73"/>
      <c r="B13" s="57" t="s">
        <v>79</v>
      </c>
      <c r="C13" s="58">
        <v>0</v>
      </c>
      <c r="D13" s="58">
        <v>0</v>
      </c>
      <c r="E13" s="58">
        <v>0</v>
      </c>
      <c r="F13" s="58">
        <v>0</v>
      </c>
      <c r="G13" s="58">
        <v>786.9739305555554</v>
      </c>
      <c r="H13" s="58">
        <v>0</v>
      </c>
      <c r="I13" s="58">
        <v>0</v>
      </c>
      <c r="J13" s="58">
        <v>0</v>
      </c>
      <c r="K13" s="58">
        <f>SUM(C13:J13)</f>
        <v>786.9739305555554</v>
      </c>
      <c r="L13" s="48"/>
      <c r="M13" s="48"/>
      <c r="N13" s="48"/>
      <c r="O13" s="48"/>
      <c r="P13" s="48"/>
      <c r="Q13" s="48"/>
      <c r="R13" s="48"/>
      <c r="S13" s="48"/>
    </row>
    <row r="14" spans="1:21">
      <c r="A14" s="73"/>
      <c r="B14" s="59"/>
      <c r="C14" s="60">
        <f>C13*3.6</f>
        <v>0</v>
      </c>
      <c r="D14" s="60">
        <f t="shared" ref="D14:J14" si="0">D13*3.6</f>
        <v>0</v>
      </c>
      <c r="E14" s="60">
        <f t="shared" si="0"/>
        <v>0</v>
      </c>
      <c r="F14" s="60">
        <f t="shared" si="0"/>
        <v>0</v>
      </c>
      <c r="G14" s="60">
        <f t="shared" si="0"/>
        <v>2833.1061499999996</v>
      </c>
      <c r="H14" s="60">
        <f t="shared" si="0"/>
        <v>0</v>
      </c>
      <c r="I14" s="60">
        <f t="shared" si="0"/>
        <v>0</v>
      </c>
      <c r="J14" s="60">
        <f t="shared" si="0"/>
        <v>0</v>
      </c>
      <c r="K14" s="60">
        <f>SUM(C14:J14)</f>
        <v>2833.1061499999996</v>
      </c>
      <c r="L14" s="48"/>
      <c r="M14" s="48"/>
      <c r="N14" s="48"/>
      <c r="O14" s="48"/>
      <c r="P14" s="48"/>
      <c r="Q14" s="48"/>
      <c r="R14" s="48"/>
      <c r="S14" s="48"/>
    </row>
    <row r="15" spans="1:21" ht="12.75" customHeight="1">
      <c r="A15" s="73"/>
      <c r="B15" s="59" t="s">
        <v>87</v>
      </c>
      <c r="C15" s="61"/>
      <c r="D15" s="61"/>
      <c r="E15" s="61"/>
      <c r="F15" s="61"/>
      <c r="G15" s="61"/>
      <c r="H15" s="61"/>
      <c r="I15" s="61"/>
      <c r="J15" s="61"/>
      <c r="K15" s="61"/>
      <c r="L15" s="48"/>
      <c r="M15" s="48"/>
      <c r="N15" s="48"/>
      <c r="O15" s="48"/>
      <c r="P15" s="48"/>
      <c r="Q15" s="48"/>
      <c r="R15" s="48"/>
      <c r="S15" s="48"/>
    </row>
    <row r="16" spans="1:21" ht="12.75" customHeight="1">
      <c r="A16" s="73"/>
      <c r="B16" s="62" t="s">
        <v>63</v>
      </c>
      <c r="C16" s="63" t="s">
        <v>89</v>
      </c>
      <c r="D16" s="61"/>
      <c r="E16" s="61"/>
      <c r="F16" s="61"/>
      <c r="G16" s="61"/>
      <c r="H16" s="61"/>
      <c r="I16" s="61"/>
      <c r="J16" s="61"/>
      <c r="K16" s="61"/>
      <c r="L16" s="48"/>
      <c r="M16" s="48"/>
      <c r="N16" s="48"/>
      <c r="O16" s="48"/>
      <c r="P16" s="48"/>
      <c r="Q16" s="48"/>
      <c r="R16" s="48"/>
      <c r="S16" s="48"/>
    </row>
    <row r="17" spans="1:19" ht="12.75" customHeight="1">
      <c r="A17" s="73"/>
      <c r="B17" s="62" t="s">
        <v>65</v>
      </c>
      <c r="C17" s="63" t="s">
        <v>90</v>
      </c>
      <c r="D17" s="61"/>
      <c r="E17" s="61"/>
      <c r="F17" s="61"/>
      <c r="G17" s="61"/>
      <c r="H17" s="61"/>
      <c r="I17" s="61"/>
      <c r="J17" s="61"/>
      <c r="K17" s="61"/>
      <c r="L17" s="48"/>
      <c r="M17" s="48"/>
      <c r="N17" s="48"/>
      <c r="O17" s="48"/>
      <c r="P17" s="48"/>
      <c r="Q17" s="48"/>
      <c r="R17" s="48"/>
      <c r="S17" s="48"/>
    </row>
    <row r="18" spans="1:19" ht="12.75" customHeight="1">
      <c r="A18" s="73"/>
      <c r="B18" s="62" t="s">
        <v>66</v>
      </c>
      <c r="C18" s="63" t="s">
        <v>91</v>
      </c>
      <c r="D18" s="61"/>
      <c r="E18" s="61"/>
      <c r="F18" s="61"/>
      <c r="G18" s="61"/>
      <c r="H18" s="61"/>
      <c r="I18" s="61"/>
      <c r="J18" s="61"/>
      <c r="K18" s="61"/>
      <c r="L18" s="48"/>
      <c r="M18" s="48"/>
      <c r="N18" s="48"/>
      <c r="O18" s="48"/>
      <c r="P18" s="48"/>
      <c r="Q18" s="48"/>
      <c r="R18" s="48"/>
      <c r="S18" s="48"/>
    </row>
    <row r="19" spans="1:19" ht="12.75" customHeight="1">
      <c r="A19" s="73"/>
      <c r="B19" s="62" t="s">
        <v>3</v>
      </c>
      <c r="C19" s="63" t="s">
        <v>92</v>
      </c>
      <c r="D19" s="61"/>
      <c r="E19" s="61"/>
      <c r="F19" s="61"/>
      <c r="G19" s="61"/>
      <c r="H19" s="61"/>
      <c r="I19" s="61"/>
      <c r="J19" s="61"/>
      <c r="K19" s="61"/>
      <c r="L19" s="48"/>
      <c r="M19" s="48"/>
      <c r="N19" s="48"/>
      <c r="O19" s="48"/>
      <c r="P19" s="48"/>
      <c r="Q19" s="48"/>
      <c r="R19" s="48"/>
      <c r="S19" s="48"/>
    </row>
    <row r="20" spans="1:19" ht="12.75" customHeight="1">
      <c r="A20" s="73"/>
      <c r="B20" s="62" t="s">
        <v>4</v>
      </c>
      <c r="C20" s="63" t="s">
        <v>93</v>
      </c>
      <c r="D20" s="61"/>
      <c r="E20" s="61"/>
      <c r="F20" s="61"/>
      <c r="G20" s="61"/>
      <c r="H20" s="61"/>
      <c r="I20" s="61"/>
      <c r="J20" s="61"/>
      <c r="K20" s="61"/>
      <c r="L20" s="48"/>
      <c r="M20" s="48"/>
      <c r="N20" s="48"/>
      <c r="O20" s="48"/>
      <c r="P20" s="48"/>
      <c r="Q20" s="48"/>
      <c r="R20" s="48"/>
      <c r="S20" s="48"/>
    </row>
    <row r="21" spans="1:19" ht="12.75" customHeight="1">
      <c r="A21" s="73"/>
      <c r="B21" s="62" t="s">
        <v>67</v>
      </c>
      <c r="C21" s="63" t="s">
        <v>94</v>
      </c>
      <c r="D21" s="61"/>
      <c r="E21" s="61"/>
      <c r="F21" s="61"/>
      <c r="G21" s="61"/>
      <c r="H21" s="61"/>
      <c r="I21" s="61"/>
      <c r="J21" s="61"/>
      <c r="K21" s="61"/>
      <c r="L21" s="48"/>
      <c r="M21" s="48"/>
      <c r="N21" s="48"/>
      <c r="O21" s="48"/>
      <c r="P21" s="48"/>
      <c r="Q21" s="48"/>
      <c r="R21" s="48"/>
      <c r="S21" s="48"/>
    </row>
    <row r="22" spans="1:19" ht="12.75" customHeight="1">
      <c r="A22" s="73"/>
      <c r="B22" s="62" t="s">
        <v>69</v>
      </c>
      <c r="C22" s="63" t="s">
        <v>95</v>
      </c>
      <c r="D22" s="61"/>
      <c r="E22" s="61"/>
      <c r="F22" s="61"/>
      <c r="G22" s="61"/>
      <c r="H22" s="61"/>
      <c r="I22" s="61"/>
      <c r="J22" s="61"/>
      <c r="K22" s="61"/>
      <c r="L22" s="48"/>
      <c r="M22" s="48"/>
      <c r="N22" s="48"/>
      <c r="O22" s="48"/>
      <c r="P22" s="48"/>
      <c r="Q22" s="48"/>
      <c r="R22" s="48"/>
      <c r="S22" s="48"/>
    </row>
    <row r="23" spans="1:19" ht="12.75" customHeight="1">
      <c r="A23" s="73"/>
      <c r="B23" s="59"/>
      <c r="C23" s="61"/>
      <c r="D23" s="61"/>
      <c r="E23" s="61"/>
      <c r="F23" s="61"/>
      <c r="G23" s="61"/>
      <c r="H23" s="61"/>
      <c r="I23" s="61"/>
      <c r="J23" s="61"/>
      <c r="K23" s="61"/>
      <c r="L23" s="48"/>
      <c r="M23" s="48"/>
      <c r="N23" s="48"/>
      <c r="O23" s="48"/>
      <c r="P23" s="48"/>
      <c r="Q23" s="48"/>
      <c r="R23" s="48"/>
      <c r="S23" s="48"/>
    </row>
    <row r="24" spans="1:19" ht="15.75">
      <c r="B24" s="64" t="s">
        <v>3</v>
      </c>
      <c r="C24" s="55">
        <v>1.1200000000000001</v>
      </c>
      <c r="D24" s="65">
        <v>0.55000000000000004</v>
      </c>
      <c r="E24" s="65">
        <v>0.54</v>
      </c>
      <c r="F24" s="66">
        <v>0</v>
      </c>
      <c r="G24" s="55">
        <v>1.1200000000000001</v>
      </c>
      <c r="H24" s="55">
        <v>0.6</v>
      </c>
      <c r="I24" s="112">
        <v>0.6</v>
      </c>
      <c r="J24" s="65">
        <v>0.432</v>
      </c>
      <c r="K24" s="67" t="s">
        <v>96</v>
      </c>
      <c r="L24" s="48"/>
      <c r="M24" s="48"/>
      <c r="N24" s="48"/>
      <c r="O24" s="48"/>
      <c r="P24" s="48"/>
      <c r="Q24" s="48"/>
      <c r="R24" s="48"/>
      <c r="S24" s="48"/>
    </row>
    <row r="25" spans="1:19" ht="15.75">
      <c r="B25" s="64" t="s">
        <v>4</v>
      </c>
      <c r="C25" s="99">
        <f t="shared" ref="C25:J25" si="1">C13/$K13</f>
        <v>0</v>
      </c>
      <c r="D25" s="99">
        <f t="shared" si="1"/>
        <v>0</v>
      </c>
      <c r="E25" s="99">
        <f t="shared" si="1"/>
        <v>0</v>
      </c>
      <c r="F25" s="99">
        <f t="shared" si="1"/>
        <v>0</v>
      </c>
      <c r="G25" s="99">
        <f t="shared" si="1"/>
        <v>1</v>
      </c>
      <c r="H25" s="99">
        <f t="shared" si="1"/>
        <v>0</v>
      </c>
      <c r="I25" s="99">
        <f t="shared" si="1"/>
        <v>0</v>
      </c>
      <c r="J25" s="99">
        <f t="shared" si="1"/>
        <v>0</v>
      </c>
      <c r="K25" s="7"/>
      <c r="L25" s="48"/>
      <c r="M25" s="48"/>
      <c r="N25" s="48"/>
      <c r="O25" s="48"/>
      <c r="P25" s="48"/>
      <c r="Q25" s="48"/>
      <c r="R25" s="48"/>
      <c r="S25" s="48"/>
    </row>
    <row r="26" spans="1:19" ht="15.75">
      <c r="B26" s="64" t="s">
        <v>67</v>
      </c>
      <c r="C26" s="55">
        <v>0</v>
      </c>
      <c r="D26" s="65">
        <v>0</v>
      </c>
      <c r="E26" s="65">
        <v>0</v>
      </c>
      <c r="F26" s="55">
        <v>1</v>
      </c>
      <c r="G26" s="55">
        <v>0</v>
      </c>
      <c r="H26" s="55">
        <v>1</v>
      </c>
      <c r="I26" s="55">
        <v>1</v>
      </c>
      <c r="J26" s="65">
        <v>1</v>
      </c>
      <c r="K26" s="63" t="s">
        <v>98</v>
      </c>
      <c r="L26" s="48"/>
      <c r="M26" s="48"/>
      <c r="N26" s="48"/>
      <c r="O26" s="48"/>
      <c r="P26" s="48"/>
      <c r="Q26" s="48"/>
      <c r="R26" s="48"/>
      <c r="S26" s="48"/>
    </row>
    <row r="27" spans="1:19">
      <c r="B27" s="62"/>
      <c r="C27" s="48"/>
      <c r="D27" s="68"/>
      <c r="E27" s="68"/>
      <c r="F27" s="48"/>
      <c r="G27" s="48"/>
      <c r="H27" s="48"/>
      <c r="I27" s="48"/>
      <c r="J27" s="68"/>
      <c r="K27" s="63"/>
      <c r="L27" s="48"/>
      <c r="M27" s="48"/>
      <c r="N27" s="48"/>
      <c r="O27" s="48"/>
      <c r="P27" s="48"/>
      <c r="Q27" s="48"/>
      <c r="R27" s="48"/>
      <c r="S27" s="48"/>
    </row>
    <row r="28" spans="1:19">
      <c r="B28" s="62"/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</row>
    <row r="29" spans="1:19" ht="14.25">
      <c r="B29" s="49" t="s">
        <v>83</v>
      </c>
      <c r="C29" s="48"/>
      <c r="D29" s="48"/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</row>
    <row r="30" spans="1:19">
      <c r="B30" s="48"/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</row>
    <row r="31" spans="1:19">
      <c r="B31" s="48"/>
      <c r="C31" s="48"/>
      <c r="D31" s="48"/>
      <c r="E31" s="48"/>
      <c r="F31" s="48"/>
      <c r="G31" s="48"/>
      <c r="H31" s="48"/>
      <c r="I31" s="48"/>
      <c r="J31" s="48"/>
      <c r="K31" s="48"/>
      <c r="L31" s="48"/>
      <c r="M31" s="48"/>
      <c r="N31" s="48"/>
      <c r="O31" s="48"/>
      <c r="P31" s="48"/>
      <c r="Q31" s="48"/>
      <c r="R31" s="48"/>
      <c r="S31" s="48"/>
    </row>
    <row r="32" spans="1:19">
      <c r="B32" s="48"/>
      <c r="C32" s="48"/>
      <c r="D32" s="48"/>
      <c r="E32" s="48"/>
      <c r="F32" s="48"/>
      <c r="G32" s="67" t="s">
        <v>105</v>
      </c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</row>
    <row r="33" spans="2:19">
      <c r="B33" s="48"/>
      <c r="C33" s="48"/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48"/>
      <c r="R33" s="48"/>
      <c r="S33" s="48"/>
    </row>
    <row r="34" spans="2:19">
      <c r="B34" s="48"/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</row>
    <row r="35" spans="2:19">
      <c r="B35" s="48"/>
      <c r="C35" s="64" t="s">
        <v>63</v>
      </c>
      <c r="D35" s="65">
        <v>0.15</v>
      </c>
      <c r="E35" s="63" t="s">
        <v>99</v>
      </c>
      <c r="F35" s="48"/>
      <c r="G35" s="48"/>
      <c r="H35" s="48"/>
      <c r="I35" s="48"/>
      <c r="J35" s="48"/>
      <c r="K35" s="48"/>
      <c r="L35" s="48"/>
      <c r="M35" s="48"/>
      <c r="N35" s="48"/>
      <c r="O35" s="48"/>
      <c r="P35" s="48"/>
      <c r="Q35" s="48"/>
      <c r="R35" s="48"/>
      <c r="S35" s="48"/>
    </row>
    <row r="36" spans="2:19" ht="15.75">
      <c r="B36" s="48"/>
      <c r="C36" s="64" t="s">
        <v>65</v>
      </c>
      <c r="D36" s="55">
        <v>2.5</v>
      </c>
      <c r="E36" s="63" t="s">
        <v>100</v>
      </c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</row>
    <row r="37" spans="2:19" ht="15.75">
      <c r="B37" s="48"/>
      <c r="C37" s="64" t="s">
        <v>66</v>
      </c>
      <c r="D37" s="30">
        <f>IF(K13&gt;=139000,0.006,IF(AND(K13&gt;=27800,139000&gt;K13),0.008,0.011))</f>
        <v>1.0999999999999999E-2</v>
      </c>
      <c r="E37" s="63" t="s">
        <v>101</v>
      </c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</row>
    <row r="38" spans="2:19" ht="15.75">
      <c r="B38" s="48"/>
      <c r="C38" s="64" t="s">
        <v>3</v>
      </c>
      <c r="D38" s="65" t="s">
        <v>5</v>
      </c>
      <c r="E38" s="48"/>
      <c r="F38" s="48"/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48"/>
    </row>
    <row r="39" spans="2:19" ht="15.75">
      <c r="B39" s="48"/>
      <c r="C39" s="64" t="s">
        <v>4</v>
      </c>
      <c r="D39" s="35" t="s">
        <v>5</v>
      </c>
      <c r="E39" s="48"/>
      <c r="F39" s="48"/>
      <c r="G39" s="48"/>
      <c r="H39" s="48"/>
      <c r="I39" s="48"/>
      <c r="J39" s="48"/>
      <c r="K39" s="48"/>
      <c r="L39" s="48"/>
      <c r="M39" s="48"/>
      <c r="N39" s="48"/>
      <c r="O39" s="48"/>
      <c r="P39" s="48"/>
      <c r="Q39" s="48"/>
      <c r="R39" s="48"/>
      <c r="S39" s="48"/>
    </row>
    <row r="40" spans="2:19">
      <c r="B40" s="48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48"/>
      <c r="O40" s="48"/>
      <c r="P40" s="48"/>
      <c r="Q40" s="48"/>
      <c r="R40" s="48"/>
      <c r="S40" s="48"/>
    </row>
    <row r="41" spans="2:19" ht="18.75" customHeight="1">
      <c r="B41" s="48"/>
      <c r="C41" s="26" t="s">
        <v>64</v>
      </c>
      <c r="D41" s="27">
        <f>(1/(1-D35))*(D36*D37+SUMPRODUCT(C24:J24,C25:J25))</f>
        <v>1.3500000000000003</v>
      </c>
      <c r="E41" s="48"/>
      <c r="F41" s="48"/>
      <c r="G41" s="48"/>
      <c r="H41" s="48"/>
      <c r="I41" s="48"/>
      <c r="J41" s="48"/>
      <c r="K41" s="48"/>
      <c r="L41" s="48"/>
      <c r="M41" s="48"/>
      <c r="N41" s="48"/>
      <c r="O41" s="48"/>
      <c r="P41" s="48"/>
      <c r="Q41" s="48"/>
      <c r="R41" s="48"/>
      <c r="S41" s="48"/>
    </row>
    <row r="42" spans="2:19">
      <c r="B42" s="48"/>
      <c r="C42" s="48"/>
      <c r="D42" s="48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48"/>
      <c r="S42" s="48"/>
    </row>
    <row r="43" spans="2:19">
      <c r="B43" s="48"/>
      <c r="C43" s="48"/>
      <c r="D43" s="48"/>
      <c r="E43" s="48"/>
      <c r="F43" s="48"/>
      <c r="G43" s="48"/>
      <c r="H43" s="48"/>
      <c r="I43" s="48"/>
      <c r="J43" s="48"/>
      <c r="K43" s="48"/>
      <c r="L43" s="48"/>
      <c r="M43" s="48"/>
      <c r="N43" s="48"/>
      <c r="O43" s="48"/>
      <c r="P43" s="48"/>
      <c r="Q43" s="48"/>
      <c r="R43" s="48"/>
      <c r="S43" s="48"/>
    </row>
    <row r="44" spans="2:19" ht="14.25">
      <c r="B44" s="49" t="s">
        <v>82</v>
      </c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</row>
    <row r="45" spans="2:19">
      <c r="B45" s="48"/>
      <c r="C45" s="48"/>
      <c r="D45" s="48"/>
      <c r="E45" s="48"/>
      <c r="F45" s="48"/>
      <c r="G45" s="48"/>
      <c r="H45" s="48"/>
      <c r="I45" s="48"/>
      <c r="J45" s="48"/>
      <c r="K45" s="48"/>
      <c r="L45" s="48"/>
      <c r="M45" s="48"/>
      <c r="N45" s="48"/>
      <c r="O45" s="48"/>
      <c r="P45" s="48"/>
      <c r="Q45" s="48"/>
      <c r="R45" s="48"/>
      <c r="S45" s="48"/>
    </row>
    <row r="46" spans="2:19">
      <c r="B46" s="48"/>
      <c r="C46" s="48"/>
      <c r="D46" s="48"/>
      <c r="E46" s="48"/>
      <c r="F46" s="48"/>
      <c r="G46" s="48"/>
      <c r="H46" s="48"/>
      <c r="I46" s="48"/>
      <c r="J46" s="48"/>
      <c r="K46" s="48"/>
      <c r="L46" s="48"/>
      <c r="M46" s="48"/>
      <c r="N46" s="48"/>
      <c r="O46" s="48"/>
      <c r="P46" s="48"/>
      <c r="Q46" s="48"/>
      <c r="R46" s="48"/>
      <c r="S46" s="48"/>
    </row>
    <row r="47" spans="2:19">
      <c r="B47" s="48"/>
      <c r="C47" s="48"/>
      <c r="D47" s="48"/>
      <c r="E47" s="48"/>
      <c r="F47" s="48"/>
      <c r="G47" s="67" t="s">
        <v>106</v>
      </c>
      <c r="H47" s="48"/>
      <c r="I47" s="48"/>
      <c r="J47" s="48"/>
      <c r="K47" s="48"/>
      <c r="L47" s="48"/>
      <c r="M47" s="48"/>
      <c r="N47" s="48"/>
      <c r="O47" s="48"/>
      <c r="P47" s="48"/>
      <c r="Q47" s="48"/>
      <c r="R47" s="48"/>
      <c r="S47" s="48"/>
    </row>
    <row r="48" spans="2:19">
      <c r="B48" s="48"/>
      <c r="C48" s="48"/>
      <c r="D48" s="48"/>
      <c r="E48" s="48"/>
      <c r="F48" s="48"/>
      <c r="G48" s="48"/>
      <c r="H48" s="48"/>
      <c r="I48" s="48"/>
      <c r="J48" s="48"/>
      <c r="K48" s="48"/>
      <c r="L48" s="48"/>
      <c r="M48" s="48"/>
      <c r="N48" s="48"/>
      <c r="O48" s="48"/>
      <c r="P48" s="48"/>
      <c r="Q48" s="48"/>
      <c r="R48" s="48"/>
      <c r="S48" s="48"/>
    </row>
    <row r="49" spans="2:19">
      <c r="B49" s="48"/>
      <c r="C49" s="48"/>
      <c r="D49" s="48"/>
      <c r="E49" s="48"/>
      <c r="F49" s="48"/>
      <c r="G49" s="48"/>
      <c r="H49" s="48"/>
      <c r="I49" s="48"/>
      <c r="J49" s="48"/>
      <c r="K49" s="48"/>
      <c r="L49" s="48"/>
      <c r="M49" s="48"/>
      <c r="N49" s="48"/>
      <c r="O49" s="48"/>
      <c r="P49" s="48"/>
      <c r="Q49" s="48"/>
      <c r="R49" s="48"/>
      <c r="S49" s="48"/>
    </row>
    <row r="50" spans="2:19" ht="15.75">
      <c r="B50" s="48"/>
      <c r="C50" s="64" t="s">
        <v>4</v>
      </c>
      <c r="D50" s="35" t="s">
        <v>5</v>
      </c>
      <c r="E50" s="48"/>
      <c r="F50" s="48"/>
      <c r="G50" s="48"/>
      <c r="H50" s="48"/>
      <c r="I50" s="48"/>
      <c r="J50" s="48"/>
      <c r="K50" s="48"/>
      <c r="L50" s="48"/>
      <c r="M50" s="48"/>
      <c r="N50" s="48"/>
      <c r="O50" s="48"/>
      <c r="P50" s="48"/>
      <c r="Q50" s="48"/>
      <c r="R50" s="48"/>
      <c r="S50" s="48"/>
    </row>
    <row r="51" spans="2:19" ht="15.75">
      <c r="B51" s="48"/>
      <c r="C51" s="64" t="s">
        <v>67</v>
      </c>
      <c r="D51" s="65" t="s">
        <v>5</v>
      </c>
      <c r="E51" s="48"/>
      <c r="F51" s="48"/>
      <c r="G51" s="48"/>
      <c r="H51" s="48"/>
      <c r="I51" s="48"/>
      <c r="J51" s="48"/>
      <c r="K51" s="48"/>
      <c r="L51" s="48"/>
      <c r="M51" s="48"/>
      <c r="N51" s="48"/>
      <c r="O51" s="48"/>
      <c r="P51" s="48"/>
      <c r="Q51" s="48"/>
      <c r="R51" s="48"/>
      <c r="S51" s="48"/>
    </row>
    <row r="52" spans="2:19" ht="15.75">
      <c r="B52" s="48"/>
      <c r="C52" s="64" t="s">
        <v>66</v>
      </c>
      <c r="D52" s="30">
        <f>D37</f>
        <v>1.0999999999999999E-2</v>
      </c>
      <c r="E52" s="63" t="s">
        <v>101</v>
      </c>
      <c r="F52" s="48"/>
      <c r="G52" s="48"/>
      <c r="H52" s="48"/>
      <c r="I52" s="48"/>
      <c r="J52" s="48"/>
      <c r="K52" s="48"/>
      <c r="L52" s="48"/>
      <c r="M52" s="48"/>
      <c r="N52" s="48"/>
      <c r="O52" s="48"/>
      <c r="P52" s="48"/>
      <c r="Q52" s="48"/>
      <c r="R52" s="48"/>
      <c r="S52" s="48"/>
    </row>
    <row r="53" spans="2:19" ht="15.75">
      <c r="B53" s="48"/>
      <c r="C53" s="64" t="s">
        <v>69</v>
      </c>
      <c r="D53" s="55">
        <v>0.1</v>
      </c>
      <c r="E53" s="63" t="s">
        <v>102</v>
      </c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48"/>
      <c r="R53" s="48"/>
      <c r="S53" s="48"/>
    </row>
    <row r="54" spans="2:19">
      <c r="B54" s="48"/>
      <c r="C54" s="48"/>
      <c r="D54" s="48"/>
      <c r="E54" s="48"/>
      <c r="F54" s="48"/>
      <c r="G54" s="48"/>
      <c r="H54" s="48"/>
      <c r="I54" s="48"/>
      <c r="J54" s="48"/>
      <c r="K54" s="48"/>
      <c r="L54" s="48"/>
      <c r="M54" s="48"/>
      <c r="N54" s="48"/>
      <c r="O54" s="48"/>
      <c r="P54" s="48"/>
      <c r="Q54" s="48"/>
      <c r="R54" s="48"/>
      <c r="S54" s="48"/>
    </row>
    <row r="55" spans="2:19" ht="18.75" customHeight="1">
      <c r="B55" s="48"/>
      <c r="C55" s="26" t="s">
        <v>68</v>
      </c>
      <c r="D55" s="27">
        <f>(SUMPRODUCT(C25:J25,C26:J26)+(D52*D53))/(1+D52)</f>
        <v>1.0880316518298715E-3</v>
      </c>
      <c r="E55" s="48"/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</row>
    <row r="56" spans="2:19">
      <c r="B56" s="48"/>
      <c r="C56" s="48"/>
      <c r="D56" s="48"/>
      <c r="E56" s="48"/>
      <c r="F56" s="48"/>
      <c r="G56" s="48"/>
      <c r="H56" s="48"/>
      <c r="I56" s="48"/>
      <c r="J56" s="48"/>
      <c r="K56" s="48"/>
      <c r="L56" s="48"/>
      <c r="M56" s="48"/>
      <c r="N56" s="48"/>
      <c r="O56" s="48"/>
      <c r="P56" s="48"/>
      <c r="Q56" s="48"/>
      <c r="R56" s="48"/>
      <c r="S56" s="48"/>
    </row>
  </sheetData>
  <sheetProtection algorithmName="SHA-512" hashValue="znR4WtZaFQaBxpqKsR8+Tz5WpDowEcUr7BauKsH5PKTkk5aaeZlu8xMYQwk3Y99wnEr96IaipxBrmlSoPICwfQ==" saltValue="tAC4EOtmAUoFCogLwY/skA==" spinCount="100000" sheet="1" objects="1" scenarios="1"/>
  <protectedRanges>
    <protectedRange sqref="C13:J14" name="MWh és GJ adatok"/>
  </protectedRanges>
  <mergeCells count="11">
    <mergeCell ref="G10:J10"/>
    <mergeCell ref="B9:K9"/>
    <mergeCell ref="B3:S3"/>
    <mergeCell ref="B2:S2"/>
    <mergeCell ref="B1:S1"/>
    <mergeCell ref="K10:K12"/>
    <mergeCell ref="G12:I12"/>
    <mergeCell ref="C11:E11"/>
    <mergeCell ref="I11:J11"/>
    <mergeCell ref="F11:F12"/>
    <mergeCell ref="C10:F10"/>
  </mergeCells>
  <printOptions horizontalCentered="1"/>
  <pageMargins left="0.39370078740157483" right="0.39370078740157483" top="0.39370078740157483" bottom="0.39370078740157483" header="0.19685039370078741" footer="0.19685039370078741"/>
  <pageSetup paperSize="9" scale="68"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indexed="44"/>
    <pageSetUpPr autoPageBreaks="0" fitToPage="1"/>
  </sheetPr>
  <dimension ref="A1:U56"/>
  <sheetViews>
    <sheetView zoomScaleNormal="100" workbookViewId="0"/>
  </sheetViews>
  <sheetFormatPr defaultRowHeight="12.75"/>
  <cols>
    <col min="1" max="1" width="9.140625" style="69" customWidth="1"/>
    <col min="2" max="2" width="20.7109375" style="69" bestFit="1" customWidth="1"/>
    <col min="3" max="9" width="11.140625" style="69" customWidth="1"/>
    <col min="10" max="10" width="11" style="69" customWidth="1"/>
    <col min="11" max="11" width="11.140625" style="69" customWidth="1"/>
    <col min="12" max="16384" width="9.140625" style="69"/>
  </cols>
  <sheetData>
    <row r="1" spans="1:21" ht="18.75">
      <c r="B1" s="116" t="s">
        <v>84</v>
      </c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116"/>
      <c r="T1" s="70"/>
      <c r="U1" s="70"/>
    </row>
    <row r="2" spans="1:21" ht="18.75">
      <c r="B2" s="116" t="s">
        <v>103</v>
      </c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116"/>
      <c r="T2" s="70"/>
      <c r="U2" s="70"/>
    </row>
    <row r="3" spans="1:21" ht="15" customHeight="1">
      <c r="B3" s="138" t="str">
        <f>Összesítő!A3</f>
        <v xml:space="preserve"> 2019.11.29-től hatályos 7/2006. (V. 24.) TNM rendelet 7. sz. melléklete szerint</v>
      </c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8"/>
      <c r="R3" s="138"/>
      <c r="S3" s="138"/>
      <c r="T3" s="71"/>
      <c r="U3" s="71"/>
    </row>
    <row r="4" spans="1:21"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</row>
    <row r="5" spans="1:21">
      <c r="B5" s="49" t="s">
        <v>85</v>
      </c>
      <c r="C5" s="48" t="s">
        <v>122</v>
      </c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</row>
    <row r="6" spans="1:21">
      <c r="B6" s="49" t="s">
        <v>81</v>
      </c>
      <c r="C6" s="50" t="str">
        <f>Összesítő!A2</f>
        <v>2022.</v>
      </c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</row>
    <row r="7" spans="1:21" ht="12.75" customHeight="1">
      <c r="B7" s="51"/>
      <c r="C7" s="52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</row>
    <row r="8" spans="1:21">
      <c r="B8" s="49" t="s">
        <v>86</v>
      </c>
      <c r="C8" s="53"/>
      <c r="D8" s="53"/>
      <c r="E8" s="53"/>
      <c r="F8" s="53"/>
      <c r="G8" s="53"/>
      <c r="H8" s="53"/>
      <c r="I8" s="53"/>
      <c r="J8" s="53"/>
      <c r="K8" s="48"/>
      <c r="L8" s="48"/>
      <c r="M8" s="48"/>
      <c r="N8" s="48"/>
      <c r="O8" s="48"/>
      <c r="P8" s="48"/>
      <c r="Q8" s="48"/>
      <c r="R8" s="48"/>
      <c r="S8" s="48"/>
    </row>
    <row r="9" spans="1:21" ht="18.75" customHeight="1">
      <c r="B9" s="127" t="s">
        <v>88</v>
      </c>
      <c r="C9" s="128"/>
      <c r="D9" s="128"/>
      <c r="E9" s="128"/>
      <c r="F9" s="128"/>
      <c r="G9" s="128"/>
      <c r="H9" s="128"/>
      <c r="I9" s="128"/>
      <c r="J9" s="128"/>
      <c r="K9" s="129"/>
      <c r="L9" s="48"/>
      <c r="M9" s="48"/>
      <c r="N9" s="48"/>
      <c r="O9" s="48"/>
      <c r="P9" s="48"/>
      <c r="Q9" s="48"/>
      <c r="R9" s="48"/>
      <c r="S9" s="48"/>
    </row>
    <row r="10" spans="1:21">
      <c r="A10" s="72"/>
      <c r="B10" s="54" t="s">
        <v>78</v>
      </c>
      <c r="C10" s="124" t="s">
        <v>1</v>
      </c>
      <c r="D10" s="125"/>
      <c r="E10" s="125"/>
      <c r="F10" s="126"/>
      <c r="G10" s="124" t="s">
        <v>2</v>
      </c>
      <c r="H10" s="125"/>
      <c r="I10" s="125"/>
      <c r="J10" s="126"/>
      <c r="K10" s="130" t="s">
        <v>0</v>
      </c>
      <c r="L10" s="48"/>
      <c r="M10" s="55"/>
      <c r="N10" s="32" t="s">
        <v>107</v>
      </c>
      <c r="O10" s="33"/>
      <c r="P10" s="48"/>
      <c r="Q10" s="48"/>
      <c r="R10" s="48"/>
      <c r="S10" s="48"/>
    </row>
    <row r="11" spans="1:21">
      <c r="A11" s="72"/>
      <c r="B11" s="54" t="s">
        <v>80</v>
      </c>
      <c r="C11" s="133" t="s">
        <v>71</v>
      </c>
      <c r="D11" s="133"/>
      <c r="E11" s="133"/>
      <c r="F11" s="136" t="s">
        <v>74</v>
      </c>
      <c r="G11" s="56" t="s">
        <v>71</v>
      </c>
      <c r="H11" s="110" t="s">
        <v>73</v>
      </c>
      <c r="I11" s="134" t="s">
        <v>76</v>
      </c>
      <c r="J11" s="135"/>
      <c r="K11" s="131"/>
      <c r="L11" s="48"/>
      <c r="M11" s="30"/>
      <c r="N11" s="32" t="s">
        <v>108</v>
      </c>
      <c r="O11" s="33"/>
      <c r="P11" s="48"/>
      <c r="Q11" s="48"/>
      <c r="R11" s="48"/>
      <c r="S11" s="48"/>
    </row>
    <row r="12" spans="1:21">
      <c r="A12" s="72"/>
      <c r="B12" s="54" t="s">
        <v>77</v>
      </c>
      <c r="C12" s="56" t="s">
        <v>70</v>
      </c>
      <c r="D12" s="56" t="s">
        <v>72</v>
      </c>
      <c r="E12" s="56" t="s">
        <v>75</v>
      </c>
      <c r="F12" s="137"/>
      <c r="G12" s="133" t="s">
        <v>70</v>
      </c>
      <c r="H12" s="133"/>
      <c r="I12" s="133"/>
      <c r="J12" s="56" t="s">
        <v>72</v>
      </c>
      <c r="K12" s="132"/>
      <c r="L12" s="48"/>
      <c r="M12" s="31"/>
      <c r="N12" s="32" t="s">
        <v>109</v>
      </c>
      <c r="O12" s="33"/>
      <c r="P12" s="48"/>
      <c r="Q12" s="48"/>
      <c r="R12" s="48"/>
      <c r="S12" s="48"/>
    </row>
    <row r="13" spans="1:21" ht="18.75" customHeight="1">
      <c r="A13" s="73"/>
      <c r="B13" s="57" t="s">
        <v>79</v>
      </c>
      <c r="C13" s="58">
        <v>0</v>
      </c>
      <c r="D13" s="58">
        <v>0</v>
      </c>
      <c r="E13" s="58">
        <v>0</v>
      </c>
      <c r="F13" s="58">
        <v>0</v>
      </c>
      <c r="G13" s="58">
        <v>105.18539166666667</v>
      </c>
      <c r="H13" s="58">
        <v>0</v>
      </c>
      <c r="I13" s="58">
        <v>0</v>
      </c>
      <c r="J13" s="58">
        <v>0</v>
      </c>
      <c r="K13" s="58">
        <f>SUM(C13:J13)</f>
        <v>105.18539166666667</v>
      </c>
      <c r="L13" s="48"/>
      <c r="M13" s="48"/>
      <c r="N13" s="48"/>
      <c r="O13" s="48"/>
      <c r="P13" s="48"/>
      <c r="Q13" s="48"/>
      <c r="R13" s="48"/>
      <c r="S13" s="48"/>
    </row>
    <row r="14" spans="1:21">
      <c r="A14" s="73"/>
      <c r="B14" s="59"/>
      <c r="C14" s="60">
        <f>C13*3.6</f>
        <v>0</v>
      </c>
      <c r="D14" s="60">
        <f t="shared" ref="D14:J14" si="0">D13*3.6</f>
        <v>0</v>
      </c>
      <c r="E14" s="60">
        <f t="shared" si="0"/>
        <v>0</v>
      </c>
      <c r="F14" s="60">
        <f t="shared" si="0"/>
        <v>0</v>
      </c>
      <c r="G14" s="60">
        <f t="shared" si="0"/>
        <v>378.66741000000002</v>
      </c>
      <c r="H14" s="60">
        <f t="shared" si="0"/>
        <v>0</v>
      </c>
      <c r="I14" s="60">
        <f t="shared" si="0"/>
        <v>0</v>
      </c>
      <c r="J14" s="60">
        <f t="shared" si="0"/>
        <v>0</v>
      </c>
      <c r="K14" s="60">
        <f>SUM(C14:J14)</f>
        <v>378.66741000000002</v>
      </c>
      <c r="L14" s="48"/>
      <c r="M14" s="48"/>
      <c r="N14" s="48"/>
      <c r="O14" s="48"/>
      <c r="P14" s="48"/>
      <c r="Q14" s="48"/>
      <c r="R14" s="48"/>
      <c r="S14" s="48"/>
    </row>
    <row r="15" spans="1:21" ht="12.75" customHeight="1">
      <c r="A15" s="73"/>
      <c r="B15" s="59" t="s">
        <v>87</v>
      </c>
      <c r="C15" s="61"/>
      <c r="D15" s="61"/>
      <c r="E15" s="61"/>
      <c r="F15" s="61"/>
      <c r="G15" s="61"/>
      <c r="H15" s="61"/>
      <c r="I15" s="61"/>
      <c r="J15" s="61"/>
      <c r="K15" s="61"/>
      <c r="L15" s="48"/>
      <c r="M15" s="48"/>
      <c r="N15" s="48"/>
      <c r="O15" s="48"/>
      <c r="P15" s="48"/>
      <c r="Q15" s="48"/>
      <c r="R15" s="48"/>
      <c r="S15" s="48"/>
    </row>
    <row r="16" spans="1:21" ht="12.75" customHeight="1">
      <c r="A16" s="73"/>
      <c r="B16" s="62" t="s">
        <v>63</v>
      </c>
      <c r="C16" s="63" t="s">
        <v>89</v>
      </c>
      <c r="D16" s="61"/>
      <c r="E16" s="61"/>
      <c r="F16" s="61"/>
      <c r="G16" s="61"/>
      <c r="H16" s="61"/>
      <c r="I16" s="61"/>
      <c r="J16" s="61"/>
      <c r="K16" s="61"/>
      <c r="L16" s="48"/>
      <c r="M16" s="48"/>
      <c r="N16" s="48"/>
      <c r="O16" s="48"/>
      <c r="P16" s="48"/>
      <c r="Q16" s="48"/>
      <c r="R16" s="48"/>
      <c r="S16" s="48"/>
    </row>
    <row r="17" spans="1:19" ht="12.75" customHeight="1">
      <c r="A17" s="73"/>
      <c r="B17" s="62" t="s">
        <v>65</v>
      </c>
      <c r="C17" s="63" t="s">
        <v>90</v>
      </c>
      <c r="D17" s="61"/>
      <c r="E17" s="61"/>
      <c r="F17" s="61"/>
      <c r="G17" s="61"/>
      <c r="H17" s="61"/>
      <c r="I17" s="61"/>
      <c r="J17" s="61"/>
      <c r="K17" s="61"/>
      <c r="L17" s="48"/>
      <c r="M17" s="48"/>
      <c r="N17" s="48"/>
      <c r="O17" s="48"/>
      <c r="P17" s="48"/>
      <c r="Q17" s="48"/>
      <c r="R17" s="48"/>
      <c r="S17" s="48"/>
    </row>
    <row r="18" spans="1:19" ht="12.75" customHeight="1">
      <c r="A18" s="73"/>
      <c r="B18" s="62" t="s">
        <v>66</v>
      </c>
      <c r="C18" s="63" t="s">
        <v>91</v>
      </c>
      <c r="D18" s="61"/>
      <c r="E18" s="61"/>
      <c r="F18" s="61"/>
      <c r="G18" s="61"/>
      <c r="H18" s="61"/>
      <c r="I18" s="61"/>
      <c r="J18" s="61"/>
      <c r="K18" s="61"/>
      <c r="L18" s="48"/>
      <c r="M18" s="48"/>
      <c r="N18" s="48"/>
      <c r="O18" s="48"/>
      <c r="P18" s="48"/>
      <c r="Q18" s="48"/>
      <c r="R18" s="48"/>
      <c r="S18" s="48"/>
    </row>
    <row r="19" spans="1:19" ht="12.75" customHeight="1">
      <c r="A19" s="73"/>
      <c r="B19" s="62" t="s">
        <v>3</v>
      </c>
      <c r="C19" s="63" t="s">
        <v>92</v>
      </c>
      <c r="D19" s="61"/>
      <c r="E19" s="61"/>
      <c r="F19" s="61"/>
      <c r="G19" s="61"/>
      <c r="H19" s="61"/>
      <c r="I19" s="61"/>
      <c r="J19" s="61"/>
      <c r="K19" s="61"/>
      <c r="L19" s="48"/>
      <c r="M19" s="48"/>
      <c r="N19" s="48"/>
      <c r="O19" s="48"/>
      <c r="P19" s="48"/>
      <c r="Q19" s="48"/>
      <c r="R19" s="48"/>
      <c r="S19" s="48"/>
    </row>
    <row r="20" spans="1:19" ht="12.75" customHeight="1">
      <c r="A20" s="73"/>
      <c r="B20" s="62" t="s">
        <v>4</v>
      </c>
      <c r="C20" s="63" t="s">
        <v>93</v>
      </c>
      <c r="D20" s="61"/>
      <c r="E20" s="61"/>
      <c r="F20" s="61"/>
      <c r="G20" s="61"/>
      <c r="H20" s="61"/>
      <c r="I20" s="61"/>
      <c r="J20" s="61"/>
      <c r="K20" s="61"/>
      <c r="L20" s="48"/>
      <c r="M20" s="48"/>
      <c r="N20" s="48"/>
      <c r="O20" s="48"/>
      <c r="P20" s="48"/>
      <c r="Q20" s="48"/>
      <c r="R20" s="48"/>
      <c r="S20" s="48"/>
    </row>
    <row r="21" spans="1:19" ht="12.75" customHeight="1">
      <c r="A21" s="73"/>
      <c r="B21" s="62" t="s">
        <v>67</v>
      </c>
      <c r="C21" s="63" t="s">
        <v>94</v>
      </c>
      <c r="D21" s="61"/>
      <c r="E21" s="61"/>
      <c r="F21" s="61"/>
      <c r="G21" s="61"/>
      <c r="H21" s="61"/>
      <c r="I21" s="61"/>
      <c r="J21" s="61"/>
      <c r="K21" s="61"/>
      <c r="L21" s="48"/>
      <c r="M21" s="48"/>
      <c r="N21" s="48"/>
      <c r="O21" s="48"/>
      <c r="P21" s="48"/>
      <c r="Q21" s="48"/>
      <c r="R21" s="48"/>
      <c r="S21" s="48"/>
    </row>
    <row r="22" spans="1:19" ht="12.75" customHeight="1">
      <c r="A22" s="73"/>
      <c r="B22" s="62" t="s">
        <v>69</v>
      </c>
      <c r="C22" s="63" t="s">
        <v>95</v>
      </c>
      <c r="D22" s="61"/>
      <c r="E22" s="61"/>
      <c r="F22" s="61"/>
      <c r="G22" s="61"/>
      <c r="H22" s="61"/>
      <c r="I22" s="61"/>
      <c r="J22" s="61"/>
      <c r="K22" s="61"/>
      <c r="L22" s="48"/>
      <c r="M22" s="48"/>
      <c r="N22" s="48"/>
      <c r="O22" s="48"/>
      <c r="P22" s="48"/>
      <c r="Q22" s="48"/>
      <c r="R22" s="48"/>
      <c r="S22" s="48"/>
    </row>
    <row r="23" spans="1:19" ht="12.75" customHeight="1">
      <c r="A23" s="73"/>
      <c r="B23" s="59"/>
      <c r="C23" s="61"/>
      <c r="D23" s="61"/>
      <c r="E23" s="61"/>
      <c r="F23" s="61"/>
      <c r="G23" s="61"/>
      <c r="H23" s="61"/>
      <c r="I23" s="61"/>
      <c r="J23" s="61"/>
      <c r="K23" s="61"/>
      <c r="L23" s="48"/>
      <c r="M23" s="48"/>
      <c r="N23" s="48"/>
      <c r="O23" s="48"/>
      <c r="P23" s="48"/>
      <c r="Q23" s="48"/>
      <c r="R23" s="48"/>
      <c r="S23" s="48"/>
    </row>
    <row r="24" spans="1:19" ht="15.75">
      <c r="B24" s="64" t="s">
        <v>3</v>
      </c>
      <c r="C24" s="55">
        <v>1.1200000000000001</v>
      </c>
      <c r="D24" s="65">
        <v>0.55000000000000004</v>
      </c>
      <c r="E24" s="65">
        <v>0.54</v>
      </c>
      <c r="F24" s="66">
        <v>0</v>
      </c>
      <c r="G24" s="55">
        <v>1.1200000000000001</v>
      </c>
      <c r="H24" s="55">
        <v>0.6</v>
      </c>
      <c r="I24" s="112">
        <v>0.6</v>
      </c>
      <c r="J24" s="65">
        <v>0.432</v>
      </c>
      <c r="K24" s="67" t="s">
        <v>96</v>
      </c>
      <c r="L24" s="48"/>
      <c r="M24" s="48"/>
      <c r="N24" s="48"/>
      <c r="O24" s="48"/>
      <c r="P24" s="48"/>
      <c r="Q24" s="48"/>
      <c r="R24" s="48"/>
      <c r="S24" s="48"/>
    </row>
    <row r="25" spans="1:19" ht="15.75">
      <c r="B25" s="64" t="s">
        <v>4</v>
      </c>
      <c r="C25" s="99">
        <f t="shared" ref="C25:J25" si="1">C13/$K13</f>
        <v>0</v>
      </c>
      <c r="D25" s="99">
        <f t="shared" si="1"/>
        <v>0</v>
      </c>
      <c r="E25" s="99">
        <f t="shared" si="1"/>
        <v>0</v>
      </c>
      <c r="F25" s="99">
        <f t="shared" si="1"/>
        <v>0</v>
      </c>
      <c r="G25" s="99">
        <f t="shared" si="1"/>
        <v>1</v>
      </c>
      <c r="H25" s="99">
        <f t="shared" si="1"/>
        <v>0</v>
      </c>
      <c r="I25" s="99">
        <f t="shared" si="1"/>
        <v>0</v>
      </c>
      <c r="J25" s="99">
        <f t="shared" si="1"/>
        <v>0</v>
      </c>
      <c r="K25" s="7"/>
      <c r="L25" s="48"/>
      <c r="M25" s="48"/>
      <c r="N25" s="48"/>
      <c r="O25" s="48"/>
      <c r="P25" s="48"/>
      <c r="Q25" s="48"/>
      <c r="R25" s="48"/>
      <c r="S25" s="48"/>
    </row>
    <row r="26" spans="1:19" ht="15.75">
      <c r="B26" s="64" t="s">
        <v>67</v>
      </c>
      <c r="C26" s="55">
        <v>0</v>
      </c>
      <c r="D26" s="65">
        <v>0</v>
      </c>
      <c r="E26" s="65">
        <v>0</v>
      </c>
      <c r="F26" s="55">
        <v>1</v>
      </c>
      <c r="G26" s="55">
        <v>0</v>
      </c>
      <c r="H26" s="55">
        <v>1</v>
      </c>
      <c r="I26" s="55">
        <v>1</v>
      </c>
      <c r="J26" s="65">
        <v>1</v>
      </c>
      <c r="K26" s="63" t="s">
        <v>98</v>
      </c>
      <c r="L26" s="48"/>
      <c r="M26" s="48"/>
      <c r="N26" s="48"/>
      <c r="O26" s="48"/>
      <c r="P26" s="48"/>
      <c r="Q26" s="48"/>
      <c r="R26" s="48"/>
      <c r="S26" s="48"/>
    </row>
    <row r="27" spans="1:19">
      <c r="B27" s="62"/>
      <c r="C27" s="48"/>
      <c r="D27" s="68"/>
      <c r="E27" s="68"/>
      <c r="F27" s="48"/>
      <c r="G27" s="48"/>
      <c r="H27" s="48"/>
      <c r="I27" s="48"/>
      <c r="J27" s="68"/>
      <c r="K27" s="63"/>
      <c r="L27" s="48"/>
      <c r="M27" s="48"/>
      <c r="N27" s="48"/>
      <c r="O27" s="48"/>
      <c r="P27" s="48"/>
      <c r="Q27" s="48"/>
      <c r="R27" s="48"/>
      <c r="S27" s="48"/>
    </row>
    <row r="28" spans="1:19">
      <c r="B28" s="62"/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</row>
    <row r="29" spans="1:19" ht="14.25">
      <c r="B29" s="49" t="s">
        <v>83</v>
      </c>
      <c r="C29" s="48"/>
      <c r="D29" s="48"/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</row>
    <row r="30" spans="1:19">
      <c r="B30" s="48"/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</row>
    <row r="31" spans="1:19">
      <c r="B31" s="48"/>
      <c r="C31" s="48"/>
      <c r="D31" s="48"/>
      <c r="E31" s="48"/>
      <c r="F31" s="48"/>
      <c r="G31" s="48"/>
      <c r="H31" s="48"/>
      <c r="I31" s="48"/>
      <c r="J31" s="48"/>
      <c r="K31" s="48"/>
      <c r="L31" s="48"/>
      <c r="M31" s="48"/>
      <c r="N31" s="48"/>
      <c r="O31" s="48"/>
      <c r="P31" s="48"/>
      <c r="Q31" s="48"/>
      <c r="R31" s="48"/>
      <c r="S31" s="48"/>
    </row>
    <row r="32" spans="1:19">
      <c r="B32" s="48"/>
      <c r="C32" s="48"/>
      <c r="D32" s="48"/>
      <c r="E32" s="48"/>
      <c r="F32" s="48"/>
      <c r="G32" s="67" t="s">
        <v>105</v>
      </c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</row>
    <row r="33" spans="2:19">
      <c r="B33" s="48"/>
      <c r="C33" s="48"/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48"/>
      <c r="R33" s="48"/>
      <c r="S33" s="48"/>
    </row>
    <row r="34" spans="2:19">
      <c r="B34" s="48"/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</row>
    <row r="35" spans="2:19">
      <c r="B35" s="48"/>
      <c r="C35" s="64" t="s">
        <v>63</v>
      </c>
      <c r="D35" s="65">
        <v>0.15</v>
      </c>
      <c r="E35" s="63" t="s">
        <v>99</v>
      </c>
      <c r="F35" s="48"/>
      <c r="G35" s="48"/>
      <c r="H35" s="48"/>
      <c r="I35" s="48"/>
      <c r="J35" s="48"/>
      <c r="K35" s="48"/>
      <c r="L35" s="48"/>
      <c r="M35" s="48"/>
      <c r="N35" s="48"/>
      <c r="O35" s="48"/>
      <c r="P35" s="48"/>
      <c r="Q35" s="48"/>
      <c r="R35" s="48"/>
      <c r="S35" s="48"/>
    </row>
    <row r="36" spans="2:19" ht="15.75">
      <c r="B36" s="48"/>
      <c r="C36" s="64" t="s">
        <v>65</v>
      </c>
      <c r="D36" s="55">
        <v>2.5</v>
      </c>
      <c r="E36" s="63" t="s">
        <v>100</v>
      </c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</row>
    <row r="37" spans="2:19" ht="15.75">
      <c r="B37" s="48"/>
      <c r="C37" s="64" t="s">
        <v>66</v>
      </c>
      <c r="D37" s="30">
        <f>IF(K13&gt;=139000,0.006,IF(AND(K13&gt;=27800,139000&gt;K13),0.008,0.011))</f>
        <v>1.0999999999999999E-2</v>
      </c>
      <c r="E37" s="63" t="s">
        <v>101</v>
      </c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</row>
    <row r="38" spans="2:19" ht="15.75">
      <c r="B38" s="48"/>
      <c r="C38" s="64" t="s">
        <v>3</v>
      </c>
      <c r="D38" s="65" t="s">
        <v>5</v>
      </c>
      <c r="E38" s="48"/>
      <c r="F38" s="48"/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48"/>
    </row>
    <row r="39" spans="2:19" ht="15.75">
      <c r="B39" s="48"/>
      <c r="C39" s="64" t="s">
        <v>4</v>
      </c>
      <c r="D39" s="35" t="s">
        <v>5</v>
      </c>
      <c r="E39" s="48"/>
      <c r="F39" s="48"/>
      <c r="G39" s="48"/>
      <c r="H39" s="48"/>
      <c r="I39" s="48"/>
      <c r="J39" s="48"/>
      <c r="K39" s="48"/>
      <c r="L39" s="48"/>
      <c r="M39" s="48"/>
      <c r="N39" s="48"/>
      <c r="O39" s="48"/>
      <c r="P39" s="48"/>
      <c r="Q39" s="48"/>
      <c r="R39" s="48"/>
      <c r="S39" s="48"/>
    </row>
    <row r="40" spans="2:19">
      <c r="B40" s="48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48"/>
      <c r="O40" s="48"/>
      <c r="P40" s="48"/>
      <c r="Q40" s="48"/>
      <c r="R40" s="48"/>
      <c r="S40" s="48"/>
    </row>
    <row r="41" spans="2:19" ht="18.75" customHeight="1">
      <c r="B41" s="48"/>
      <c r="C41" s="26" t="s">
        <v>64</v>
      </c>
      <c r="D41" s="27">
        <f>(1/(1-D35))*(D36*D37+SUMPRODUCT(C24:J24,C25:J25))</f>
        <v>1.3500000000000003</v>
      </c>
      <c r="E41" s="48"/>
      <c r="F41" s="48"/>
      <c r="G41" s="48"/>
      <c r="H41" s="48"/>
      <c r="I41" s="48"/>
      <c r="J41" s="48"/>
      <c r="K41" s="48"/>
      <c r="L41" s="48"/>
      <c r="M41" s="48"/>
      <c r="N41" s="48"/>
      <c r="O41" s="48"/>
      <c r="P41" s="48"/>
      <c r="Q41" s="48"/>
      <c r="R41" s="48"/>
      <c r="S41" s="48"/>
    </row>
    <row r="42" spans="2:19">
      <c r="B42" s="48"/>
      <c r="C42" s="48"/>
      <c r="D42" s="48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48"/>
      <c r="S42" s="48"/>
    </row>
    <row r="43" spans="2:19">
      <c r="B43" s="48"/>
      <c r="C43" s="48"/>
      <c r="D43" s="48"/>
      <c r="E43" s="48"/>
      <c r="F43" s="48"/>
      <c r="G43" s="48"/>
      <c r="H43" s="48"/>
      <c r="I43" s="48"/>
      <c r="J43" s="48"/>
      <c r="K43" s="48"/>
      <c r="L43" s="48"/>
      <c r="M43" s="48"/>
      <c r="N43" s="48"/>
      <c r="O43" s="48"/>
      <c r="P43" s="48"/>
      <c r="Q43" s="48"/>
      <c r="R43" s="48"/>
      <c r="S43" s="48"/>
    </row>
    <row r="44" spans="2:19" ht="14.25">
      <c r="B44" s="49" t="s">
        <v>82</v>
      </c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</row>
    <row r="45" spans="2:19">
      <c r="B45" s="48"/>
      <c r="C45" s="48"/>
      <c r="D45" s="48"/>
      <c r="E45" s="48"/>
      <c r="F45" s="48"/>
      <c r="G45" s="48"/>
      <c r="H45" s="48"/>
      <c r="I45" s="48"/>
      <c r="J45" s="48"/>
      <c r="K45" s="48"/>
      <c r="L45" s="48"/>
      <c r="M45" s="48"/>
      <c r="N45" s="48"/>
      <c r="O45" s="48"/>
      <c r="P45" s="48"/>
      <c r="Q45" s="48"/>
      <c r="R45" s="48"/>
      <c r="S45" s="48"/>
    </row>
    <row r="46" spans="2:19">
      <c r="B46" s="48"/>
      <c r="C46" s="48"/>
      <c r="D46" s="48"/>
      <c r="E46" s="48"/>
      <c r="F46" s="48"/>
      <c r="G46" s="48"/>
      <c r="H46" s="48"/>
      <c r="I46" s="48"/>
      <c r="J46" s="48"/>
      <c r="K46" s="48"/>
      <c r="L46" s="48"/>
      <c r="M46" s="48"/>
      <c r="N46" s="48"/>
      <c r="O46" s="48"/>
      <c r="P46" s="48"/>
      <c r="Q46" s="48"/>
      <c r="R46" s="48"/>
      <c r="S46" s="48"/>
    </row>
    <row r="47" spans="2:19">
      <c r="B47" s="48"/>
      <c r="C47" s="48"/>
      <c r="D47" s="48"/>
      <c r="E47" s="48"/>
      <c r="F47" s="48"/>
      <c r="G47" s="67" t="s">
        <v>106</v>
      </c>
      <c r="H47" s="48"/>
      <c r="I47" s="48"/>
      <c r="J47" s="48"/>
      <c r="K47" s="48"/>
      <c r="L47" s="48"/>
      <c r="M47" s="48"/>
      <c r="N47" s="48"/>
      <c r="O47" s="48"/>
      <c r="P47" s="48"/>
      <c r="Q47" s="48"/>
      <c r="R47" s="48"/>
      <c r="S47" s="48"/>
    </row>
    <row r="48" spans="2:19">
      <c r="B48" s="48"/>
      <c r="C48" s="48"/>
      <c r="D48" s="48"/>
      <c r="E48" s="48"/>
      <c r="F48" s="48"/>
      <c r="G48" s="48"/>
      <c r="H48" s="48"/>
      <c r="I48" s="48"/>
      <c r="J48" s="48"/>
      <c r="K48" s="48"/>
      <c r="L48" s="48"/>
      <c r="M48" s="48"/>
      <c r="N48" s="48"/>
      <c r="O48" s="48"/>
      <c r="P48" s="48"/>
      <c r="Q48" s="48"/>
      <c r="R48" s="48"/>
      <c r="S48" s="48"/>
    </row>
    <row r="49" spans="2:19">
      <c r="B49" s="48"/>
      <c r="C49" s="48"/>
      <c r="D49" s="48"/>
      <c r="E49" s="48"/>
      <c r="F49" s="48"/>
      <c r="G49" s="48"/>
      <c r="H49" s="48"/>
      <c r="I49" s="48"/>
      <c r="J49" s="48"/>
      <c r="K49" s="48"/>
      <c r="L49" s="48"/>
      <c r="M49" s="48"/>
      <c r="N49" s="48"/>
      <c r="O49" s="48"/>
      <c r="P49" s="48"/>
      <c r="Q49" s="48"/>
      <c r="R49" s="48"/>
      <c r="S49" s="48"/>
    </row>
    <row r="50" spans="2:19" ht="15.75">
      <c r="B50" s="48"/>
      <c r="C50" s="64" t="s">
        <v>4</v>
      </c>
      <c r="D50" s="35" t="s">
        <v>5</v>
      </c>
      <c r="E50" s="48"/>
      <c r="F50" s="48"/>
      <c r="G50" s="48"/>
      <c r="H50" s="48"/>
      <c r="I50" s="48"/>
      <c r="J50" s="48"/>
      <c r="K50" s="48"/>
      <c r="L50" s="48"/>
      <c r="M50" s="48"/>
      <c r="N50" s="48"/>
      <c r="O50" s="48"/>
      <c r="P50" s="48"/>
      <c r="Q50" s="48"/>
      <c r="R50" s="48"/>
      <c r="S50" s="48"/>
    </row>
    <row r="51" spans="2:19" ht="15.75">
      <c r="B51" s="48"/>
      <c r="C51" s="64" t="s">
        <v>67</v>
      </c>
      <c r="D51" s="65" t="s">
        <v>5</v>
      </c>
      <c r="E51" s="48"/>
      <c r="F51" s="48"/>
      <c r="G51" s="48"/>
      <c r="H51" s="48"/>
      <c r="I51" s="48"/>
      <c r="J51" s="48"/>
      <c r="K51" s="48"/>
      <c r="L51" s="48"/>
      <c r="M51" s="48"/>
      <c r="N51" s="48"/>
      <c r="O51" s="48"/>
      <c r="P51" s="48"/>
      <c r="Q51" s="48"/>
      <c r="R51" s="48"/>
      <c r="S51" s="48"/>
    </row>
    <row r="52" spans="2:19" ht="15.75">
      <c r="B52" s="48"/>
      <c r="C52" s="64" t="s">
        <v>66</v>
      </c>
      <c r="D52" s="30">
        <f>D37</f>
        <v>1.0999999999999999E-2</v>
      </c>
      <c r="E52" s="63" t="s">
        <v>101</v>
      </c>
      <c r="F52" s="48"/>
      <c r="G52" s="48"/>
      <c r="H52" s="48"/>
      <c r="I52" s="48"/>
      <c r="J52" s="48"/>
      <c r="K52" s="48"/>
      <c r="L52" s="48"/>
      <c r="M52" s="48"/>
      <c r="N52" s="48"/>
      <c r="O52" s="48"/>
      <c r="P52" s="48"/>
      <c r="Q52" s="48"/>
      <c r="R52" s="48"/>
      <c r="S52" s="48"/>
    </row>
    <row r="53" spans="2:19" ht="15.75">
      <c r="B53" s="48"/>
      <c r="C53" s="64" t="s">
        <v>69</v>
      </c>
      <c r="D53" s="55">
        <v>0.1</v>
      </c>
      <c r="E53" s="63" t="s">
        <v>102</v>
      </c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48"/>
      <c r="R53" s="48"/>
      <c r="S53" s="48"/>
    </row>
    <row r="54" spans="2:19">
      <c r="B54" s="48"/>
      <c r="C54" s="48"/>
      <c r="D54" s="48"/>
      <c r="E54" s="48"/>
      <c r="F54" s="48"/>
      <c r="G54" s="48"/>
      <c r="H54" s="48"/>
      <c r="I54" s="48"/>
      <c r="J54" s="48"/>
      <c r="K54" s="48"/>
      <c r="L54" s="48"/>
      <c r="M54" s="48"/>
      <c r="N54" s="48"/>
      <c r="O54" s="48"/>
      <c r="P54" s="48"/>
      <c r="Q54" s="48"/>
      <c r="R54" s="48"/>
      <c r="S54" s="48"/>
    </row>
    <row r="55" spans="2:19" ht="18.75" customHeight="1">
      <c r="B55" s="48"/>
      <c r="C55" s="26" t="s">
        <v>68</v>
      </c>
      <c r="D55" s="27">
        <f>(SUMPRODUCT(C25:J25,C26:J26)+(D52*D53))/(1+D52)</f>
        <v>1.0880316518298715E-3</v>
      </c>
      <c r="E55" s="48"/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</row>
    <row r="56" spans="2:19">
      <c r="B56" s="48"/>
      <c r="C56" s="48"/>
      <c r="D56" s="48"/>
      <c r="E56" s="48"/>
      <c r="F56" s="48"/>
      <c r="G56" s="48"/>
      <c r="H56" s="48"/>
      <c r="I56" s="48"/>
      <c r="J56" s="48"/>
      <c r="K56" s="48"/>
      <c r="L56" s="48"/>
      <c r="M56" s="48"/>
      <c r="N56" s="48"/>
      <c r="O56" s="48"/>
      <c r="P56" s="48"/>
      <c r="Q56" s="48"/>
      <c r="R56" s="48"/>
      <c r="S56" s="48"/>
    </row>
  </sheetData>
  <sheetProtection algorithmName="SHA-512" hashValue="GL6juFv+TWu/UHIjWJ5VxYHoxeRdDAZ0IddFytH3kv3gzk0RStoKzUfAOn8rTxEPATZ/oHgBF9Esy3M6hidYjw==" saltValue="LYr7W4uDaWl8UUm8o40cJg==" spinCount="100000" sheet="1" objects="1" scenarios="1"/>
  <protectedRanges>
    <protectedRange sqref="C13:J14" name="MWh és GJ adatok"/>
  </protectedRanges>
  <mergeCells count="11">
    <mergeCell ref="G10:J10"/>
    <mergeCell ref="B9:K9"/>
    <mergeCell ref="B3:S3"/>
    <mergeCell ref="B2:S2"/>
    <mergeCell ref="B1:S1"/>
    <mergeCell ref="K10:K12"/>
    <mergeCell ref="G12:I12"/>
    <mergeCell ref="C11:E11"/>
    <mergeCell ref="I11:J11"/>
    <mergeCell ref="F11:F12"/>
    <mergeCell ref="C10:F10"/>
  </mergeCells>
  <printOptions horizontalCentered="1"/>
  <pageMargins left="0.39370078740157483" right="0.39370078740157483" top="0.39370078740157483" bottom="0.39370078740157483" header="0.19685039370078741" footer="0.19685039370078741"/>
  <pageSetup paperSize="9" scale="70" orientation="landscape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9AA398-5764-44C5-BDCB-3C39DD3E7F32}">
  <sheetPr>
    <tabColor theme="1" tint="0.249977111117893"/>
    <pageSetUpPr autoPageBreaks="0" fitToPage="1"/>
  </sheetPr>
  <dimension ref="A1:U55"/>
  <sheetViews>
    <sheetView zoomScaleNormal="100" workbookViewId="0"/>
  </sheetViews>
  <sheetFormatPr defaultRowHeight="12.75"/>
  <cols>
    <col min="1" max="1" width="9.140625" style="1" customWidth="1"/>
    <col min="2" max="2" width="20.7109375" style="1" bestFit="1" customWidth="1"/>
    <col min="3" max="9" width="11.140625" style="1" customWidth="1"/>
    <col min="10" max="10" width="11" style="1" customWidth="1"/>
    <col min="11" max="11" width="11.140625" style="1" customWidth="1"/>
    <col min="12" max="16384" width="9.140625" style="1"/>
  </cols>
  <sheetData>
    <row r="1" spans="1:21" ht="18.75">
      <c r="B1" s="149" t="s">
        <v>84</v>
      </c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  <c r="P1" s="149"/>
      <c r="Q1" s="149"/>
      <c r="R1" s="149"/>
      <c r="S1" s="149"/>
      <c r="T1" s="38"/>
      <c r="U1" s="38"/>
    </row>
    <row r="2" spans="1:21" ht="18.75">
      <c r="B2" s="149" t="s">
        <v>103</v>
      </c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38"/>
      <c r="U2" s="38"/>
    </row>
    <row r="3" spans="1:21" ht="15" customHeight="1">
      <c r="B3" s="150" t="s">
        <v>97</v>
      </c>
      <c r="C3" s="150"/>
      <c r="D3" s="150"/>
      <c r="E3" s="150"/>
      <c r="F3" s="150"/>
      <c r="G3" s="150"/>
      <c r="H3" s="150"/>
      <c r="I3" s="150"/>
      <c r="J3" s="150"/>
      <c r="K3" s="150"/>
      <c r="L3" s="150"/>
      <c r="M3" s="150"/>
      <c r="N3" s="150"/>
      <c r="O3" s="150"/>
      <c r="P3" s="150"/>
      <c r="Q3" s="150"/>
      <c r="R3" s="150"/>
      <c r="S3" s="150"/>
      <c r="T3" s="39"/>
      <c r="U3" s="39"/>
    </row>
    <row r="5" spans="1:21">
      <c r="B5" s="6" t="s">
        <v>85</v>
      </c>
      <c r="C5" s="1" t="str">
        <f ca="1">RIGHT(CELL("filenév",A1),LEN(CELL("filenév",A1))-SEARCH("]",CELL("filenév",A1)))</f>
        <v>MIHŐ Összevont</v>
      </c>
    </row>
    <row r="6" spans="1:21">
      <c r="B6" s="6" t="s">
        <v>81</v>
      </c>
      <c r="C6" s="40" t="str">
        <f>Összesítő!A2</f>
        <v>2022.</v>
      </c>
    </row>
    <row r="7" spans="1:21" ht="12.75" customHeight="1">
      <c r="B7" s="18"/>
      <c r="C7" s="19"/>
    </row>
    <row r="8" spans="1:21">
      <c r="B8" s="6" t="s">
        <v>86</v>
      </c>
      <c r="C8" s="2"/>
      <c r="D8" s="2"/>
      <c r="E8" s="2"/>
      <c r="F8" s="2"/>
      <c r="G8" s="2"/>
      <c r="H8" s="2"/>
      <c r="I8" s="2"/>
      <c r="J8" s="2"/>
    </row>
    <row r="9" spans="1:21" ht="18.75" customHeight="1">
      <c r="B9" s="151" t="s">
        <v>88</v>
      </c>
      <c r="C9" s="152"/>
      <c r="D9" s="152"/>
      <c r="E9" s="152"/>
      <c r="F9" s="152"/>
      <c r="G9" s="152"/>
      <c r="H9" s="152"/>
      <c r="I9" s="152"/>
      <c r="J9" s="152"/>
      <c r="K9" s="153"/>
    </row>
    <row r="10" spans="1:21">
      <c r="A10" s="41"/>
      <c r="B10" s="42" t="s">
        <v>78</v>
      </c>
      <c r="C10" s="154" t="s">
        <v>1</v>
      </c>
      <c r="D10" s="154"/>
      <c r="E10" s="154"/>
      <c r="F10" s="154"/>
      <c r="G10" s="154"/>
      <c r="H10" s="154" t="s">
        <v>2</v>
      </c>
      <c r="I10" s="154"/>
      <c r="J10" s="154"/>
      <c r="K10" s="155" t="s">
        <v>0</v>
      </c>
      <c r="M10" s="21"/>
      <c r="N10" s="32" t="s">
        <v>107</v>
      </c>
      <c r="O10" s="33"/>
    </row>
    <row r="11" spans="1:21">
      <c r="A11" s="41"/>
      <c r="B11" s="42" t="s">
        <v>80</v>
      </c>
      <c r="C11" s="148" t="s">
        <v>71</v>
      </c>
      <c r="D11" s="148"/>
      <c r="E11" s="148"/>
      <c r="F11" s="37" t="s">
        <v>73</v>
      </c>
      <c r="G11" s="158" t="s">
        <v>74</v>
      </c>
      <c r="H11" s="37" t="s">
        <v>71</v>
      </c>
      <c r="I11" s="160" t="s">
        <v>76</v>
      </c>
      <c r="J11" s="161"/>
      <c r="K11" s="156"/>
      <c r="M11" s="30"/>
      <c r="N11" s="32" t="s">
        <v>108</v>
      </c>
      <c r="O11" s="33"/>
    </row>
    <row r="12" spans="1:21">
      <c r="A12" s="41"/>
      <c r="B12" s="42" t="s">
        <v>77</v>
      </c>
      <c r="C12" s="37" t="s">
        <v>70</v>
      </c>
      <c r="D12" s="37" t="s">
        <v>72</v>
      </c>
      <c r="E12" s="37" t="s">
        <v>112</v>
      </c>
      <c r="F12" s="37" t="s">
        <v>70</v>
      </c>
      <c r="G12" s="159"/>
      <c r="H12" s="148" t="s">
        <v>70</v>
      </c>
      <c r="I12" s="148"/>
      <c r="J12" s="37" t="s">
        <v>72</v>
      </c>
      <c r="K12" s="157"/>
      <c r="M12" s="31"/>
      <c r="N12" s="32" t="s">
        <v>109</v>
      </c>
      <c r="O12" s="33"/>
    </row>
    <row r="13" spans="1:21" ht="18.75" customHeight="1">
      <c r="A13" s="43"/>
      <c r="B13" s="3" t="s">
        <v>79</v>
      </c>
      <c r="C13" s="4">
        <f>SUM(Belváros:Komlóstető!C13)</f>
        <v>45560</v>
      </c>
      <c r="D13" s="4">
        <f>SUM(Belváros:Komlóstető!D13)-Bulgárföld!D13</f>
        <v>12998.611111111109</v>
      </c>
      <c r="E13" s="4">
        <f>Bulgárföld!D13</f>
        <v>0</v>
      </c>
      <c r="F13" s="4" t="e">
        <f>SUM(Belváros:Komlóstető!#REF!)</f>
        <v>#NAME?</v>
      </c>
      <c r="G13" s="4">
        <f>SUM(Belváros:Komlóstető!F13)</f>
        <v>204960</v>
      </c>
      <c r="H13" s="4">
        <f>SUM(Belváros:Komlóstető!G13)</f>
        <v>46794.939741666669</v>
      </c>
      <c r="I13" s="4">
        <f>SUM(Belváros:Komlóstető!G13)</f>
        <v>46794.939741666669</v>
      </c>
      <c r="J13" s="4">
        <f>SUM(Belváros:Komlóstető!H13)</f>
        <v>10564.722222222223</v>
      </c>
      <c r="K13" s="4" t="e">
        <f>SUM(C13:J13)</f>
        <v>#NAME?</v>
      </c>
    </row>
    <row r="14" spans="1:21">
      <c r="A14" s="43"/>
      <c r="B14" s="44"/>
      <c r="C14" s="45">
        <f>C13*3.6</f>
        <v>164016</v>
      </c>
      <c r="D14" s="45">
        <f t="shared" ref="D14:J14" si="0">D13*3.6</f>
        <v>46794.999999999993</v>
      </c>
      <c r="E14" s="45">
        <f t="shared" si="0"/>
        <v>0</v>
      </c>
      <c r="F14" s="45" t="e">
        <f t="shared" si="0"/>
        <v>#NAME?</v>
      </c>
      <c r="G14" s="45">
        <f t="shared" si="0"/>
        <v>737856</v>
      </c>
      <c r="H14" s="45">
        <f t="shared" si="0"/>
        <v>168461.78307</v>
      </c>
      <c r="I14" s="45">
        <f t="shared" si="0"/>
        <v>168461.78307</v>
      </c>
      <c r="J14" s="45">
        <f t="shared" si="0"/>
        <v>38033</v>
      </c>
      <c r="K14" s="45" t="e">
        <f>SUM(C14:J14)</f>
        <v>#NAME?</v>
      </c>
    </row>
    <row r="15" spans="1:21" ht="12.75" customHeight="1">
      <c r="A15" s="43"/>
      <c r="B15" s="44" t="s">
        <v>87</v>
      </c>
      <c r="C15" s="43"/>
      <c r="D15" s="43"/>
      <c r="E15" s="43"/>
      <c r="F15" s="43"/>
      <c r="G15" s="43"/>
      <c r="H15" s="43"/>
      <c r="I15" s="43"/>
      <c r="J15" s="43"/>
      <c r="K15" s="43"/>
    </row>
    <row r="16" spans="1:21" ht="12.75" customHeight="1">
      <c r="A16" s="43"/>
      <c r="B16" s="5" t="s">
        <v>63</v>
      </c>
      <c r="C16" s="1" t="s">
        <v>89</v>
      </c>
      <c r="D16" s="43"/>
      <c r="E16" s="43"/>
      <c r="F16" s="43"/>
      <c r="G16" s="43"/>
      <c r="H16" s="43"/>
      <c r="I16" s="43"/>
      <c r="J16" s="43"/>
      <c r="K16" s="43"/>
    </row>
    <row r="17" spans="1:11" ht="12.75" customHeight="1">
      <c r="A17" s="43"/>
      <c r="B17" s="5" t="s">
        <v>65</v>
      </c>
      <c r="C17" s="1" t="s">
        <v>90</v>
      </c>
      <c r="D17" s="43"/>
      <c r="E17" s="43"/>
      <c r="F17" s="43"/>
      <c r="G17" s="43"/>
      <c r="H17" s="43"/>
      <c r="I17" s="43"/>
      <c r="J17" s="43"/>
      <c r="K17" s="43"/>
    </row>
    <row r="18" spans="1:11" ht="12.75" customHeight="1">
      <c r="A18" s="43"/>
      <c r="B18" s="5" t="s">
        <v>66</v>
      </c>
      <c r="C18" s="1" t="s">
        <v>91</v>
      </c>
      <c r="D18" s="43"/>
      <c r="E18" s="43"/>
      <c r="F18" s="43"/>
      <c r="G18" s="43"/>
      <c r="H18" s="43"/>
      <c r="I18" s="43"/>
      <c r="J18" s="43"/>
      <c r="K18" s="43"/>
    </row>
    <row r="19" spans="1:11" ht="12.75" customHeight="1">
      <c r="A19" s="43"/>
      <c r="B19" s="5" t="s">
        <v>3</v>
      </c>
      <c r="C19" s="1" t="s">
        <v>92</v>
      </c>
      <c r="D19" s="43"/>
      <c r="E19" s="43"/>
      <c r="F19" s="43"/>
      <c r="G19" s="43"/>
      <c r="H19" s="43"/>
      <c r="I19" s="43"/>
      <c r="J19" s="43"/>
      <c r="K19" s="43"/>
    </row>
    <row r="20" spans="1:11" ht="12.75" customHeight="1">
      <c r="A20" s="43"/>
      <c r="B20" s="5" t="s">
        <v>4</v>
      </c>
      <c r="C20" s="1" t="s">
        <v>93</v>
      </c>
      <c r="D20" s="43"/>
      <c r="E20" s="43"/>
      <c r="F20" s="43"/>
      <c r="G20" s="43"/>
      <c r="H20" s="43"/>
      <c r="I20" s="43"/>
      <c r="J20" s="43"/>
      <c r="K20" s="43"/>
    </row>
    <row r="21" spans="1:11" ht="12.75" customHeight="1">
      <c r="A21" s="43"/>
      <c r="B21" s="5" t="s">
        <v>67</v>
      </c>
      <c r="C21" s="1" t="s">
        <v>94</v>
      </c>
      <c r="D21" s="43"/>
      <c r="E21" s="43"/>
      <c r="F21" s="43"/>
      <c r="G21" s="43"/>
      <c r="H21" s="43"/>
      <c r="I21" s="43"/>
      <c r="J21" s="43"/>
      <c r="K21" s="43"/>
    </row>
    <row r="22" spans="1:11" ht="12.75" customHeight="1">
      <c r="A22" s="43"/>
      <c r="B22" s="5" t="s">
        <v>69</v>
      </c>
      <c r="C22" s="1" t="s">
        <v>95</v>
      </c>
      <c r="D22" s="43"/>
      <c r="E22" s="43"/>
      <c r="F22" s="43"/>
      <c r="G22" s="43"/>
      <c r="H22" s="43"/>
      <c r="I22" s="43"/>
      <c r="J22" s="43"/>
      <c r="K22" s="43"/>
    </row>
    <row r="23" spans="1:11" ht="12.75" customHeight="1">
      <c r="A23" s="43"/>
      <c r="B23" s="44"/>
      <c r="C23" s="43"/>
      <c r="D23" s="43"/>
      <c r="E23" s="43"/>
      <c r="F23" s="43"/>
      <c r="G23" s="43"/>
      <c r="H23" s="43"/>
      <c r="I23" s="43"/>
      <c r="J23" s="43"/>
      <c r="K23" s="43"/>
    </row>
    <row r="24" spans="1:11" ht="15.75">
      <c r="B24" s="20" t="s">
        <v>3</v>
      </c>
      <c r="C24" s="21">
        <v>1.1200000000000001</v>
      </c>
      <c r="D24" s="22">
        <v>0.55000000000000004</v>
      </c>
      <c r="E24" s="22">
        <v>0.72</v>
      </c>
      <c r="F24" s="23">
        <v>0.6</v>
      </c>
      <c r="G24" s="21">
        <v>0</v>
      </c>
      <c r="H24" s="21">
        <v>1.1200000000000001</v>
      </c>
      <c r="I24" s="21">
        <v>0.6</v>
      </c>
      <c r="J24" s="22">
        <v>0.432</v>
      </c>
      <c r="K24" s="46" t="s">
        <v>96</v>
      </c>
    </row>
    <row r="25" spans="1:11" ht="15.75">
      <c r="B25" s="20" t="s">
        <v>4</v>
      </c>
      <c r="C25" s="99" t="e">
        <f>C13/$K13</f>
        <v>#NAME?</v>
      </c>
      <c r="D25" s="99" t="e">
        <f t="shared" ref="D25:J25" si="1">D13/$K13</f>
        <v>#NAME?</v>
      </c>
      <c r="E25" s="99" t="e">
        <f t="shared" si="1"/>
        <v>#NAME?</v>
      </c>
      <c r="F25" s="99" t="e">
        <f t="shared" si="1"/>
        <v>#NAME?</v>
      </c>
      <c r="G25" s="99" t="e">
        <f t="shared" si="1"/>
        <v>#NAME?</v>
      </c>
      <c r="H25" s="99" t="e">
        <f t="shared" si="1"/>
        <v>#NAME?</v>
      </c>
      <c r="I25" s="99" t="e">
        <f t="shared" si="1"/>
        <v>#NAME?</v>
      </c>
      <c r="J25" s="99" t="e">
        <f t="shared" si="1"/>
        <v>#NAME?</v>
      </c>
    </row>
    <row r="26" spans="1:11" ht="15.75">
      <c r="B26" s="20" t="s">
        <v>67</v>
      </c>
      <c r="C26" s="21">
        <v>0</v>
      </c>
      <c r="D26" s="22">
        <v>0</v>
      </c>
      <c r="E26" s="22">
        <v>0</v>
      </c>
      <c r="F26" s="21">
        <v>1</v>
      </c>
      <c r="G26" s="21">
        <v>1</v>
      </c>
      <c r="H26" s="21">
        <v>0</v>
      </c>
      <c r="I26" s="21">
        <v>1</v>
      </c>
      <c r="J26" s="22">
        <v>1</v>
      </c>
      <c r="K26" s="1" t="s">
        <v>98</v>
      </c>
    </row>
    <row r="27" spans="1:11">
      <c r="B27" s="5"/>
      <c r="D27" s="47"/>
      <c r="E27" s="47"/>
      <c r="J27" s="47"/>
    </row>
    <row r="28" spans="1:11">
      <c r="B28" s="5"/>
    </row>
    <row r="29" spans="1:11" ht="14.25">
      <c r="B29" s="6" t="s">
        <v>83</v>
      </c>
    </row>
    <row r="32" spans="1:11">
      <c r="G32" s="46" t="s">
        <v>105</v>
      </c>
    </row>
    <row r="35" spans="2:7">
      <c r="C35" s="20" t="s">
        <v>63</v>
      </c>
      <c r="D35" s="22">
        <v>0.15</v>
      </c>
      <c r="E35" s="1" t="s">
        <v>99</v>
      </c>
    </row>
    <row r="36" spans="2:7" ht="15.75">
      <c r="C36" s="20" t="s">
        <v>65</v>
      </c>
      <c r="D36" s="21">
        <v>2.5</v>
      </c>
      <c r="E36" s="1" t="s">
        <v>100</v>
      </c>
    </row>
    <row r="37" spans="2:7" ht="15.75">
      <c r="C37" s="20" t="s">
        <v>66</v>
      </c>
      <c r="D37" s="30" t="e">
        <f>IF(K13&gt;=139000,0.006,IF(AND(K13&gt;=27800,139000&gt;K13),0.008,0.011))</f>
        <v>#NAME?</v>
      </c>
      <c r="E37" s="1" t="s">
        <v>101</v>
      </c>
    </row>
    <row r="38" spans="2:7" ht="15.75">
      <c r="C38" s="20" t="s">
        <v>3</v>
      </c>
      <c r="D38" s="22" t="s">
        <v>5</v>
      </c>
    </row>
    <row r="39" spans="2:7" ht="15.75">
      <c r="C39" s="20" t="s">
        <v>4</v>
      </c>
      <c r="D39" s="35" t="s">
        <v>5</v>
      </c>
    </row>
    <row r="41" spans="2:7" ht="18.75" customHeight="1">
      <c r="C41" s="26" t="s">
        <v>64</v>
      </c>
      <c r="D41" s="27" t="e">
        <f>(1/(1-D35))*(D36*D37+SUMPRODUCT(C24:J24,C25:J25))</f>
        <v>#NAME?</v>
      </c>
    </row>
    <row r="44" spans="2:7" ht="14.25">
      <c r="B44" s="6" t="s">
        <v>82</v>
      </c>
    </row>
    <row r="47" spans="2:7">
      <c r="G47" s="46" t="s">
        <v>106</v>
      </c>
    </row>
    <row r="50" spans="3:5" ht="15.75">
      <c r="C50" s="20" t="s">
        <v>4</v>
      </c>
      <c r="D50" s="35" t="s">
        <v>5</v>
      </c>
    </row>
    <row r="51" spans="3:5" ht="15.75">
      <c r="C51" s="20" t="s">
        <v>67</v>
      </c>
      <c r="D51" s="22" t="s">
        <v>5</v>
      </c>
    </row>
    <row r="52" spans="3:5" ht="15.75">
      <c r="C52" s="20" t="s">
        <v>66</v>
      </c>
      <c r="D52" s="30" t="e">
        <f>D37</f>
        <v>#NAME?</v>
      </c>
      <c r="E52" s="1" t="s">
        <v>101</v>
      </c>
    </row>
    <row r="53" spans="3:5" ht="15.75">
      <c r="C53" s="20" t="s">
        <v>69</v>
      </c>
      <c r="D53" s="21">
        <v>0.1</v>
      </c>
      <c r="E53" s="1" t="s">
        <v>102</v>
      </c>
    </row>
    <row r="55" spans="3:5" ht="18.75" customHeight="1">
      <c r="C55" s="26" t="s">
        <v>68</v>
      </c>
      <c r="D55" s="27" t="e">
        <f>(SUMPRODUCT(C25:J25,C26:J26)+(D52*D53))/(1+D52)</f>
        <v>#NAME?</v>
      </c>
    </row>
  </sheetData>
  <sheetProtection algorithmName="SHA-512" hashValue="neZ9mTKNMJnPbVy76FFcrJmmewf0fLKjrgRxOrEkDp3GBeViLiGlXeMinQZwNlLY/GrUyeUK1yy9tHLH3bc5fg==" saltValue="PiAzZcRN/ZfE0/4N5ep1yQ==" spinCount="100000" sheet="1" objects="1" scenarios="1"/>
  <mergeCells count="11">
    <mergeCell ref="H12:I12"/>
    <mergeCell ref="B1:S1"/>
    <mergeCell ref="B2:S2"/>
    <mergeCell ref="B3:S3"/>
    <mergeCell ref="B9:K9"/>
    <mergeCell ref="C10:G10"/>
    <mergeCell ref="H10:J10"/>
    <mergeCell ref="K10:K12"/>
    <mergeCell ref="C11:E11"/>
    <mergeCell ref="G11:G12"/>
    <mergeCell ref="I11:J11"/>
  </mergeCells>
  <printOptions horizontalCentered="1"/>
  <pageMargins left="0.39370078740157483" right="0.39370078740157483" top="0.39370078740157483" bottom="0.39370078740157483" header="0.19685039370078741" footer="0.19685039370078741"/>
  <pageSetup paperSize="9" scale="7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9A968B-3981-48B2-9575-B5A828BC7D38}">
  <sheetPr>
    <tabColor theme="0" tint="-0.249977111117893"/>
  </sheetPr>
  <dimension ref="A2:E41"/>
  <sheetViews>
    <sheetView zoomScaleNormal="100" workbookViewId="0"/>
  </sheetViews>
  <sheetFormatPr defaultRowHeight="12.75"/>
  <cols>
    <col min="1" max="1" width="9.140625" style="7"/>
    <col min="2" max="2" width="3.140625" style="7" bestFit="1" customWidth="1"/>
    <col min="3" max="3" width="99.7109375" style="7" bestFit="1" customWidth="1"/>
    <col min="4" max="5" width="14.28515625" style="7" customWidth="1"/>
    <col min="6" max="16384" width="9.140625" style="7"/>
  </cols>
  <sheetData>
    <row r="2" spans="1:5">
      <c r="B2" s="122" t="s">
        <v>111</v>
      </c>
      <c r="C2" s="122"/>
      <c r="D2" s="122"/>
      <c r="E2" s="122"/>
    </row>
    <row r="4" spans="1:5">
      <c r="B4" s="123" t="s">
        <v>45</v>
      </c>
      <c r="C4" s="123"/>
      <c r="D4" s="123"/>
      <c r="E4" s="123"/>
    </row>
    <row r="5" spans="1:5">
      <c r="A5" s="8"/>
      <c r="B5" s="9"/>
      <c r="C5" s="10" t="s">
        <v>6</v>
      </c>
      <c r="D5" s="10" t="s">
        <v>7</v>
      </c>
      <c r="E5" s="10" t="s">
        <v>8</v>
      </c>
    </row>
    <row r="6" spans="1:5" ht="13.5">
      <c r="A6" s="11"/>
      <c r="B6" s="10" t="s">
        <v>9</v>
      </c>
      <c r="C6" s="12" t="s">
        <v>10</v>
      </c>
      <c r="D6" s="119" t="s">
        <v>11</v>
      </c>
      <c r="E6" s="119"/>
    </row>
    <row r="7" spans="1:5" ht="14.25">
      <c r="A7" s="11"/>
      <c r="B7" s="10" t="s">
        <v>12</v>
      </c>
      <c r="C7" s="13" t="s">
        <v>13</v>
      </c>
      <c r="D7" s="118">
        <v>1.1200000000000001</v>
      </c>
      <c r="E7" s="118"/>
    </row>
    <row r="8" spans="1:5" ht="14.25">
      <c r="A8" s="11"/>
      <c r="B8" s="10" t="s">
        <v>14</v>
      </c>
      <c r="C8" s="13" t="s">
        <v>15</v>
      </c>
      <c r="D8" s="118">
        <v>0.6</v>
      </c>
      <c r="E8" s="118"/>
    </row>
    <row r="9" spans="1:5" ht="14.25">
      <c r="A9" s="11"/>
      <c r="B9" s="10" t="s">
        <v>16</v>
      </c>
      <c r="C9" s="13" t="s">
        <v>17</v>
      </c>
      <c r="D9" s="118">
        <v>1.25</v>
      </c>
      <c r="E9" s="118"/>
    </row>
    <row r="10" spans="1:5" ht="14.25">
      <c r="A10" s="11"/>
      <c r="B10" s="10" t="s">
        <v>18</v>
      </c>
      <c r="C10" s="14" t="s">
        <v>19</v>
      </c>
      <c r="D10" s="118">
        <v>0.6</v>
      </c>
      <c r="E10" s="118"/>
    </row>
    <row r="11" spans="1:5" ht="14.25">
      <c r="A11" s="11"/>
      <c r="B11" s="10" t="s">
        <v>20</v>
      </c>
      <c r="C11" s="13" t="s">
        <v>21</v>
      </c>
      <c r="D11" s="118">
        <v>0</v>
      </c>
      <c r="E11" s="118"/>
    </row>
    <row r="12" spans="1:5" ht="14.25">
      <c r="A12" s="11"/>
      <c r="B12" s="10" t="s">
        <v>22</v>
      </c>
      <c r="C12" s="13" t="s">
        <v>23</v>
      </c>
      <c r="D12" s="118">
        <v>0</v>
      </c>
      <c r="E12" s="118"/>
    </row>
    <row r="13" spans="1:5" ht="14.25">
      <c r="A13" s="11"/>
      <c r="B13" s="10" t="s">
        <v>24</v>
      </c>
      <c r="C13" s="13" t="s">
        <v>25</v>
      </c>
      <c r="D13" s="118">
        <v>0</v>
      </c>
      <c r="E13" s="118"/>
    </row>
    <row r="14" spans="1:5" ht="13.5">
      <c r="A14" s="11"/>
      <c r="B14" s="10" t="s">
        <v>26</v>
      </c>
      <c r="C14" s="12" t="s">
        <v>27</v>
      </c>
      <c r="D14" s="119" t="s">
        <v>11</v>
      </c>
      <c r="E14" s="119"/>
    </row>
    <row r="15" spans="1:5" ht="51">
      <c r="A15" s="11"/>
      <c r="B15" s="10" t="s">
        <v>28</v>
      </c>
      <c r="C15" s="14"/>
      <c r="D15" s="10" t="s">
        <v>29</v>
      </c>
      <c r="E15" s="10" t="s">
        <v>30</v>
      </c>
    </row>
    <row r="16" spans="1:5" ht="14.25">
      <c r="A16" s="11"/>
      <c r="B16" s="10" t="s">
        <v>31</v>
      </c>
      <c r="C16" s="14" t="s">
        <v>32</v>
      </c>
      <c r="D16" s="10">
        <v>0.54</v>
      </c>
      <c r="E16" s="10">
        <v>0.32400000000000001</v>
      </c>
    </row>
    <row r="17" spans="1:5" ht="14.25">
      <c r="A17" s="11"/>
      <c r="B17" s="10" t="s">
        <v>33</v>
      </c>
      <c r="C17" s="13" t="s">
        <v>34</v>
      </c>
      <c r="D17" s="10">
        <v>0.87</v>
      </c>
      <c r="E17" s="10">
        <v>0.52200000000000002</v>
      </c>
    </row>
    <row r="18" spans="1:5" ht="14.25">
      <c r="A18" s="11"/>
      <c r="B18" s="10" t="s">
        <v>35</v>
      </c>
      <c r="C18" s="13" t="s">
        <v>36</v>
      </c>
      <c r="D18" s="118">
        <v>0.7</v>
      </c>
      <c r="E18" s="118"/>
    </row>
    <row r="19" spans="1:5" ht="14.25">
      <c r="A19" s="11"/>
      <c r="B19" s="10" t="s">
        <v>37</v>
      </c>
      <c r="C19" s="14" t="s">
        <v>38</v>
      </c>
      <c r="D19" s="10">
        <v>0.55000000000000004</v>
      </c>
      <c r="E19" s="10">
        <v>0.33</v>
      </c>
    </row>
    <row r="20" spans="1:5" ht="14.25">
      <c r="A20" s="11"/>
      <c r="B20" s="10" t="s">
        <v>39</v>
      </c>
      <c r="C20" s="14" t="s">
        <v>40</v>
      </c>
      <c r="D20" s="10">
        <v>0.72</v>
      </c>
      <c r="E20" s="10">
        <v>0.432</v>
      </c>
    </row>
    <row r="21" spans="1:5" ht="14.25">
      <c r="A21" s="11"/>
      <c r="B21" s="10" t="s">
        <v>41</v>
      </c>
      <c r="C21" s="13" t="s">
        <v>42</v>
      </c>
      <c r="D21" s="10">
        <v>0.82</v>
      </c>
      <c r="E21" s="10">
        <v>0.49199999999999999</v>
      </c>
    </row>
    <row r="22" spans="1:5" ht="14.25">
      <c r="A22" s="11"/>
      <c r="B22" s="10" t="s">
        <v>43</v>
      </c>
      <c r="C22" s="13" t="s">
        <v>44</v>
      </c>
      <c r="D22" s="10">
        <v>0.71</v>
      </c>
      <c r="E22" s="10">
        <v>0.42599999999999999</v>
      </c>
    </row>
    <row r="23" spans="1:5" ht="14.25">
      <c r="A23" s="11"/>
      <c r="B23" s="10" t="s">
        <v>125</v>
      </c>
      <c r="C23" s="13" t="s">
        <v>126</v>
      </c>
      <c r="D23" s="120">
        <v>0</v>
      </c>
      <c r="E23" s="121"/>
    </row>
    <row r="25" spans="1:5" ht="14.25">
      <c r="B25" s="117" t="s">
        <v>51</v>
      </c>
      <c r="C25" s="117"/>
      <c r="D25" s="117"/>
    </row>
    <row r="26" spans="1:5">
      <c r="B26" s="14"/>
      <c r="C26" s="10" t="s">
        <v>6</v>
      </c>
      <c r="D26" s="10" t="s">
        <v>7</v>
      </c>
    </row>
    <row r="27" spans="1:5" ht="14.25">
      <c r="B27" s="10" t="s">
        <v>9</v>
      </c>
      <c r="C27" s="10" t="s">
        <v>46</v>
      </c>
      <c r="D27" s="15" t="s">
        <v>50</v>
      </c>
    </row>
    <row r="28" spans="1:5">
      <c r="B28" s="10" t="s">
        <v>12</v>
      </c>
      <c r="C28" s="10" t="s">
        <v>47</v>
      </c>
      <c r="D28" s="10">
        <v>1.0999999999999999E-2</v>
      </c>
    </row>
    <row r="29" spans="1:5">
      <c r="B29" s="10" t="s">
        <v>14</v>
      </c>
      <c r="C29" s="10" t="s">
        <v>48</v>
      </c>
      <c r="D29" s="10">
        <v>8.0000000000000002E-3</v>
      </c>
    </row>
    <row r="30" spans="1:5">
      <c r="B30" s="10" t="s">
        <v>16</v>
      </c>
      <c r="C30" s="10" t="s">
        <v>49</v>
      </c>
      <c r="D30" s="10">
        <v>6.0000000000000001E-3</v>
      </c>
    </row>
    <row r="32" spans="1:5">
      <c r="B32" s="16" t="s">
        <v>62</v>
      </c>
    </row>
    <row r="33" spans="2:4">
      <c r="B33" s="14"/>
      <c r="C33" s="10" t="s">
        <v>6</v>
      </c>
      <c r="D33" s="10" t="s">
        <v>7</v>
      </c>
    </row>
    <row r="34" spans="2:4" ht="39.75">
      <c r="B34" s="10" t="s">
        <v>9</v>
      </c>
      <c r="C34" s="17" t="s">
        <v>52</v>
      </c>
      <c r="D34" s="10" t="s">
        <v>61</v>
      </c>
    </row>
    <row r="35" spans="2:4">
      <c r="B35" s="10" t="s">
        <v>12</v>
      </c>
      <c r="C35" s="13" t="s">
        <v>53</v>
      </c>
      <c r="D35" s="10">
        <v>0</v>
      </c>
    </row>
    <row r="36" spans="2:4">
      <c r="B36" s="10" t="s">
        <v>14</v>
      </c>
      <c r="C36" s="13" t="s">
        <v>54</v>
      </c>
      <c r="D36" s="10">
        <v>1</v>
      </c>
    </row>
    <row r="37" spans="2:4">
      <c r="B37" s="10" t="s">
        <v>16</v>
      </c>
      <c r="C37" s="14" t="s">
        <v>55</v>
      </c>
      <c r="D37" s="10">
        <v>1</v>
      </c>
    </row>
    <row r="38" spans="2:4">
      <c r="B38" s="10" t="s">
        <v>18</v>
      </c>
      <c r="C38" s="14" t="s">
        <v>56</v>
      </c>
      <c r="D38" s="10">
        <v>1</v>
      </c>
    </row>
    <row r="39" spans="2:4">
      <c r="B39" s="10" t="s">
        <v>20</v>
      </c>
      <c r="C39" s="14" t="s">
        <v>57</v>
      </c>
      <c r="D39" s="10">
        <v>0.5</v>
      </c>
    </row>
    <row r="40" spans="2:4">
      <c r="B40" s="10" t="s">
        <v>22</v>
      </c>
      <c r="C40" s="13" t="s">
        <v>58</v>
      </c>
      <c r="D40" s="10">
        <v>1</v>
      </c>
    </row>
    <row r="41" spans="2:4">
      <c r="B41" s="10" t="s">
        <v>24</v>
      </c>
      <c r="C41" s="13" t="s">
        <v>59</v>
      </c>
      <c r="D41" s="10" t="s">
        <v>60</v>
      </c>
    </row>
  </sheetData>
  <sheetProtection algorithmName="SHA-512" hashValue="mS1PCVCk6qBiWCOq2Ws5sVtPlwoQ3BTUXgyK7firM0WWH6BIq3OD14izu++xoK2VhyTxxQNjlyUpOo9075JiNw==" saltValue="Ya9OPL1r/HpLyTpw8s3Y4A==" spinCount="100000" sheet="1" objects="1" scenarios="1"/>
  <mergeCells count="14">
    <mergeCell ref="D9:E9"/>
    <mergeCell ref="D10:E10"/>
    <mergeCell ref="D11:E11"/>
    <mergeCell ref="B2:E2"/>
    <mergeCell ref="B4:E4"/>
    <mergeCell ref="D6:E6"/>
    <mergeCell ref="D7:E7"/>
    <mergeCell ref="D8:E8"/>
    <mergeCell ref="B25:D25"/>
    <mergeCell ref="D12:E12"/>
    <mergeCell ref="D13:E13"/>
    <mergeCell ref="D14:E14"/>
    <mergeCell ref="D18:E18"/>
    <mergeCell ref="D23:E23"/>
  </mergeCells>
  <pageMargins left="0.70866141732283472" right="0.70866141732283472" top="0.74803149606299213" bottom="0.74803149606299213" header="0.31496062992125984" footer="0.31496062992125984"/>
  <pageSetup paperSize="9" scale="67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4"/>
    <pageSetUpPr fitToPage="1"/>
  </sheetPr>
  <dimension ref="A1:U56"/>
  <sheetViews>
    <sheetView zoomScaleNormal="100" workbookViewId="0"/>
  </sheetViews>
  <sheetFormatPr defaultRowHeight="12.75"/>
  <cols>
    <col min="1" max="1" width="9.140625" style="69" customWidth="1"/>
    <col min="2" max="2" width="20.7109375" style="69" bestFit="1" customWidth="1"/>
    <col min="3" max="9" width="11.140625" style="69" customWidth="1"/>
    <col min="10" max="10" width="11" style="69" customWidth="1"/>
    <col min="11" max="11" width="11.140625" style="69" customWidth="1"/>
    <col min="12" max="16384" width="9.140625" style="69"/>
  </cols>
  <sheetData>
    <row r="1" spans="1:21" ht="18.75">
      <c r="B1" s="116" t="s">
        <v>84</v>
      </c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116"/>
      <c r="T1" s="70"/>
      <c r="U1" s="70"/>
    </row>
    <row r="2" spans="1:21" ht="18.75">
      <c r="B2" s="116" t="s">
        <v>103</v>
      </c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116"/>
      <c r="T2" s="70"/>
      <c r="U2" s="70"/>
    </row>
    <row r="3" spans="1:21" ht="15" customHeight="1">
      <c r="B3" s="114" t="str">
        <f>Összesítő!A3</f>
        <v xml:space="preserve"> 2019.11.29-től hatályos 7/2006. (V. 24.) TNM rendelet 7. sz. melléklete szerint</v>
      </c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114"/>
      <c r="P3" s="114"/>
      <c r="Q3" s="114"/>
      <c r="R3" s="114"/>
      <c r="S3" s="114"/>
      <c r="T3" s="71"/>
      <c r="U3" s="71"/>
    </row>
    <row r="4" spans="1:21"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</row>
    <row r="5" spans="1:21">
      <c r="B5" s="49" t="s">
        <v>85</v>
      </c>
      <c r="C5" s="48" t="s">
        <v>113</v>
      </c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</row>
    <row r="6" spans="1:21">
      <c r="B6" s="49" t="s">
        <v>81</v>
      </c>
      <c r="C6" s="50" t="str">
        <f>Összesítő!A2</f>
        <v>2022.</v>
      </c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</row>
    <row r="7" spans="1:21" ht="12.75" customHeight="1">
      <c r="B7" s="51"/>
      <c r="C7" s="52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</row>
    <row r="8" spans="1:21">
      <c r="B8" s="49" t="s">
        <v>86</v>
      </c>
      <c r="C8" s="53"/>
      <c r="D8" s="53"/>
      <c r="E8" s="53"/>
      <c r="F8" s="53"/>
      <c r="G8" s="53"/>
      <c r="H8" s="53"/>
      <c r="I8" s="53"/>
      <c r="J8" s="53"/>
      <c r="K8" s="48"/>
      <c r="L8" s="48"/>
      <c r="M8" s="48"/>
      <c r="N8" s="48"/>
      <c r="O8" s="48"/>
      <c r="P8" s="48"/>
      <c r="Q8" s="48"/>
      <c r="R8" s="48"/>
      <c r="S8" s="48"/>
    </row>
    <row r="9" spans="1:21" ht="18.75" customHeight="1">
      <c r="B9" s="127" t="s">
        <v>88</v>
      </c>
      <c r="C9" s="128"/>
      <c r="D9" s="128"/>
      <c r="E9" s="128"/>
      <c r="F9" s="128"/>
      <c r="G9" s="128"/>
      <c r="H9" s="128"/>
      <c r="I9" s="128"/>
      <c r="J9" s="128"/>
      <c r="K9" s="129"/>
      <c r="L9" s="48"/>
      <c r="M9" s="48"/>
      <c r="N9" s="48"/>
      <c r="O9" s="48"/>
      <c r="P9" s="48"/>
      <c r="Q9" s="48"/>
      <c r="R9" s="48"/>
      <c r="S9" s="48"/>
    </row>
    <row r="10" spans="1:21">
      <c r="A10" s="72"/>
      <c r="B10" s="54" t="s">
        <v>78</v>
      </c>
      <c r="C10" s="124" t="s">
        <v>1</v>
      </c>
      <c r="D10" s="125"/>
      <c r="E10" s="125"/>
      <c r="F10" s="126"/>
      <c r="G10" s="124" t="s">
        <v>2</v>
      </c>
      <c r="H10" s="125"/>
      <c r="I10" s="125"/>
      <c r="J10" s="126"/>
      <c r="K10" s="130" t="s">
        <v>0</v>
      </c>
      <c r="L10" s="48"/>
      <c r="M10" s="55"/>
      <c r="N10" s="32" t="s">
        <v>107</v>
      </c>
      <c r="O10" s="33"/>
      <c r="P10" s="48"/>
      <c r="Q10" s="48"/>
      <c r="R10" s="48"/>
      <c r="S10" s="48"/>
    </row>
    <row r="11" spans="1:21">
      <c r="A11" s="72"/>
      <c r="B11" s="54" t="s">
        <v>80</v>
      </c>
      <c r="C11" s="133" t="s">
        <v>71</v>
      </c>
      <c r="D11" s="133"/>
      <c r="E11" s="133"/>
      <c r="F11" s="136" t="s">
        <v>74</v>
      </c>
      <c r="G11" s="56" t="s">
        <v>71</v>
      </c>
      <c r="H11" s="110" t="s">
        <v>73</v>
      </c>
      <c r="I11" s="134" t="s">
        <v>76</v>
      </c>
      <c r="J11" s="135"/>
      <c r="K11" s="131"/>
      <c r="L11" s="48"/>
      <c r="M11" s="30"/>
      <c r="N11" s="32" t="s">
        <v>108</v>
      </c>
      <c r="O11" s="33"/>
      <c r="P11" s="48"/>
      <c r="Q11" s="48"/>
      <c r="R11" s="48"/>
      <c r="S11" s="48"/>
    </row>
    <row r="12" spans="1:21">
      <c r="A12" s="72"/>
      <c r="B12" s="54" t="s">
        <v>77</v>
      </c>
      <c r="C12" s="56" t="s">
        <v>70</v>
      </c>
      <c r="D12" s="56" t="s">
        <v>72</v>
      </c>
      <c r="E12" s="56" t="s">
        <v>75</v>
      </c>
      <c r="F12" s="137"/>
      <c r="G12" s="133" t="s">
        <v>70</v>
      </c>
      <c r="H12" s="133"/>
      <c r="I12" s="133"/>
      <c r="J12" s="56" t="s">
        <v>72</v>
      </c>
      <c r="K12" s="132"/>
      <c r="L12" s="48"/>
      <c r="M12" s="31"/>
      <c r="N12" s="32" t="s">
        <v>109</v>
      </c>
      <c r="O12" s="33"/>
      <c r="P12" s="48"/>
      <c r="Q12" s="48"/>
      <c r="R12" s="48"/>
      <c r="S12" s="48"/>
    </row>
    <row r="13" spans="1:21" ht="18.75" customHeight="1">
      <c r="A13" s="73"/>
      <c r="B13" s="57" t="s">
        <v>79</v>
      </c>
      <c r="C13" s="78">
        <v>18115</v>
      </c>
      <c r="D13" s="78">
        <v>872.22222222222217</v>
      </c>
      <c r="E13" s="78">
        <v>47160</v>
      </c>
      <c r="F13" s="78">
        <v>96624.722222222219</v>
      </c>
      <c r="G13" s="78">
        <v>2690.2777777777778</v>
      </c>
      <c r="H13" s="78">
        <v>0</v>
      </c>
      <c r="I13" s="78">
        <v>0</v>
      </c>
      <c r="J13" s="78">
        <v>0</v>
      </c>
      <c r="K13" s="58">
        <f>SUM(C13:J13)</f>
        <v>165462.22222222222</v>
      </c>
      <c r="L13" s="79"/>
      <c r="M13" s="48"/>
      <c r="N13" s="48"/>
      <c r="O13" s="48"/>
      <c r="P13" s="48"/>
      <c r="Q13" s="48"/>
      <c r="R13" s="48"/>
      <c r="S13" s="48"/>
    </row>
    <row r="14" spans="1:21">
      <c r="A14" s="73"/>
      <c r="B14" s="59"/>
      <c r="C14" s="60">
        <f>C13*3.6</f>
        <v>65214</v>
      </c>
      <c r="D14" s="60">
        <f t="shared" ref="D14:J14" si="0">D13*3.6</f>
        <v>3140</v>
      </c>
      <c r="E14" s="60">
        <f t="shared" si="0"/>
        <v>169776</v>
      </c>
      <c r="F14" s="60">
        <f t="shared" si="0"/>
        <v>347849</v>
      </c>
      <c r="G14" s="60">
        <f t="shared" si="0"/>
        <v>9685</v>
      </c>
      <c r="H14" s="60">
        <f t="shared" si="0"/>
        <v>0</v>
      </c>
      <c r="I14" s="60">
        <f t="shared" si="0"/>
        <v>0</v>
      </c>
      <c r="J14" s="60">
        <f t="shared" si="0"/>
        <v>0</v>
      </c>
      <c r="K14" s="60">
        <f>SUM(C14:J14)</f>
        <v>595664</v>
      </c>
      <c r="L14" s="79"/>
      <c r="M14" s="48"/>
      <c r="N14" s="48"/>
      <c r="O14" s="48"/>
      <c r="P14" s="48"/>
      <c r="Q14" s="48"/>
      <c r="R14" s="48"/>
      <c r="S14" s="48"/>
    </row>
    <row r="15" spans="1:21" ht="12.75" customHeight="1">
      <c r="A15" s="73"/>
      <c r="B15" s="59" t="s">
        <v>87</v>
      </c>
      <c r="C15" s="61"/>
      <c r="D15" s="61"/>
      <c r="E15" s="61"/>
      <c r="F15" s="61"/>
      <c r="G15" s="61"/>
      <c r="H15" s="61"/>
      <c r="I15" s="61"/>
      <c r="J15" s="61"/>
      <c r="K15" s="61"/>
      <c r="L15" s="48"/>
      <c r="M15" s="48"/>
      <c r="N15" s="48"/>
      <c r="O15" s="48"/>
      <c r="P15" s="48"/>
      <c r="Q15" s="48"/>
      <c r="R15" s="48"/>
      <c r="S15" s="48"/>
    </row>
    <row r="16" spans="1:21" ht="12.75" customHeight="1">
      <c r="A16" s="73"/>
      <c r="B16" s="62" t="s">
        <v>63</v>
      </c>
      <c r="C16" s="63" t="s">
        <v>89</v>
      </c>
      <c r="D16" s="61"/>
      <c r="E16" s="61"/>
      <c r="F16" s="61"/>
      <c r="G16" s="61"/>
      <c r="H16" s="61"/>
      <c r="I16" s="61"/>
      <c r="J16" s="61"/>
      <c r="K16" s="61"/>
      <c r="L16" s="48"/>
      <c r="M16" s="48"/>
      <c r="N16" s="48"/>
      <c r="O16" s="48"/>
      <c r="P16" s="48"/>
      <c r="Q16" s="48"/>
      <c r="R16" s="48"/>
      <c r="S16" s="48"/>
    </row>
    <row r="17" spans="1:19" ht="12.75" customHeight="1">
      <c r="A17" s="73"/>
      <c r="B17" s="62" t="s">
        <v>65</v>
      </c>
      <c r="C17" s="63" t="s">
        <v>90</v>
      </c>
      <c r="D17" s="61"/>
      <c r="E17" s="61"/>
      <c r="F17" s="61"/>
      <c r="G17" s="61"/>
      <c r="H17" s="61"/>
      <c r="I17" s="61"/>
      <c r="J17" s="61"/>
      <c r="K17" s="61"/>
      <c r="L17" s="48"/>
      <c r="M17" s="48"/>
      <c r="N17" s="48"/>
      <c r="O17" s="48"/>
      <c r="P17" s="48"/>
      <c r="Q17" s="48"/>
      <c r="R17" s="48"/>
      <c r="S17" s="48"/>
    </row>
    <row r="18" spans="1:19" ht="12.75" customHeight="1">
      <c r="A18" s="73"/>
      <c r="B18" s="62" t="s">
        <v>66</v>
      </c>
      <c r="C18" s="63" t="s">
        <v>91</v>
      </c>
      <c r="D18" s="61"/>
      <c r="E18" s="61"/>
      <c r="F18" s="61"/>
      <c r="G18" s="61"/>
      <c r="H18" s="61"/>
      <c r="I18" s="61"/>
      <c r="J18" s="61"/>
      <c r="K18" s="61"/>
      <c r="L18" s="48"/>
      <c r="M18" s="48"/>
      <c r="N18" s="48"/>
      <c r="O18" s="48"/>
      <c r="P18" s="48"/>
      <c r="Q18" s="48"/>
      <c r="R18" s="48"/>
      <c r="S18" s="48"/>
    </row>
    <row r="19" spans="1:19" ht="12.75" customHeight="1">
      <c r="A19" s="73"/>
      <c r="B19" s="62" t="s">
        <v>3</v>
      </c>
      <c r="C19" s="63" t="s">
        <v>92</v>
      </c>
      <c r="D19" s="61"/>
      <c r="E19" s="61"/>
      <c r="F19" s="61"/>
      <c r="G19" s="61"/>
      <c r="H19" s="61"/>
      <c r="I19" s="61"/>
      <c r="J19" s="61"/>
      <c r="K19" s="61"/>
      <c r="L19" s="48"/>
      <c r="M19" s="48"/>
      <c r="N19" s="48"/>
      <c r="O19" s="48"/>
      <c r="P19" s="48"/>
      <c r="Q19" s="48"/>
      <c r="R19" s="48"/>
      <c r="S19" s="48"/>
    </row>
    <row r="20" spans="1:19" ht="12.75" customHeight="1">
      <c r="A20" s="73"/>
      <c r="B20" s="62" t="s">
        <v>4</v>
      </c>
      <c r="C20" s="63" t="s">
        <v>93</v>
      </c>
      <c r="D20" s="61"/>
      <c r="E20" s="61"/>
      <c r="F20" s="61"/>
      <c r="G20" s="61"/>
      <c r="H20" s="61"/>
      <c r="I20" s="61"/>
      <c r="J20" s="61"/>
      <c r="K20" s="61"/>
      <c r="L20" s="48"/>
      <c r="M20" s="48"/>
      <c r="N20" s="48"/>
      <c r="O20" s="48"/>
      <c r="P20" s="48"/>
      <c r="Q20" s="48"/>
      <c r="R20" s="48"/>
      <c r="S20" s="48"/>
    </row>
    <row r="21" spans="1:19" ht="12.75" customHeight="1">
      <c r="A21" s="73"/>
      <c r="B21" s="62" t="s">
        <v>67</v>
      </c>
      <c r="C21" s="63" t="s">
        <v>94</v>
      </c>
      <c r="D21" s="61"/>
      <c r="E21" s="61"/>
      <c r="F21" s="61"/>
      <c r="G21" s="61"/>
      <c r="H21" s="61"/>
      <c r="I21" s="61"/>
      <c r="J21" s="61"/>
      <c r="K21" s="61"/>
      <c r="L21" s="48"/>
      <c r="M21" s="48"/>
      <c r="N21" s="48"/>
      <c r="O21" s="48"/>
      <c r="P21" s="48"/>
      <c r="Q21" s="48"/>
      <c r="R21" s="48"/>
      <c r="S21" s="48"/>
    </row>
    <row r="22" spans="1:19" ht="12.75" customHeight="1">
      <c r="A22" s="73"/>
      <c r="B22" s="62" t="s">
        <v>69</v>
      </c>
      <c r="C22" s="63" t="s">
        <v>95</v>
      </c>
      <c r="D22" s="61"/>
      <c r="E22" s="61"/>
      <c r="F22" s="61"/>
      <c r="G22" s="61"/>
      <c r="H22" s="61"/>
      <c r="I22" s="61"/>
      <c r="J22" s="61"/>
      <c r="K22" s="61"/>
      <c r="L22" s="48"/>
      <c r="M22" s="48"/>
      <c r="N22" s="48"/>
      <c r="O22" s="48"/>
      <c r="P22" s="48"/>
      <c r="Q22" s="48"/>
      <c r="R22" s="48"/>
      <c r="S22" s="48"/>
    </row>
    <row r="23" spans="1:19" ht="12.75" customHeight="1">
      <c r="A23" s="73"/>
      <c r="B23" s="59"/>
      <c r="C23" s="61"/>
      <c r="D23" s="61"/>
      <c r="E23" s="61"/>
      <c r="F23" s="61"/>
      <c r="G23" s="61"/>
      <c r="H23" s="61"/>
      <c r="I23" s="61"/>
      <c r="J23" s="61"/>
      <c r="K23" s="61"/>
      <c r="L23" s="48"/>
      <c r="M23" s="48"/>
      <c r="N23" s="48"/>
      <c r="O23" s="48"/>
      <c r="P23" s="48"/>
      <c r="Q23" s="48"/>
      <c r="R23" s="48"/>
      <c r="S23" s="48"/>
    </row>
    <row r="24" spans="1:19" ht="15.75">
      <c r="B24" s="64" t="s">
        <v>3</v>
      </c>
      <c r="C24" s="55">
        <v>1.1200000000000001</v>
      </c>
      <c r="D24" s="65">
        <v>0.55000000000000004</v>
      </c>
      <c r="E24" s="65">
        <v>0.54</v>
      </c>
      <c r="F24" s="55">
        <v>0</v>
      </c>
      <c r="G24" s="55">
        <v>1.1200000000000001</v>
      </c>
      <c r="H24" s="55">
        <v>0.6</v>
      </c>
      <c r="I24" s="112">
        <v>0.6</v>
      </c>
      <c r="J24" s="65">
        <v>0.432</v>
      </c>
      <c r="K24" s="67" t="s">
        <v>96</v>
      </c>
      <c r="L24" s="48"/>
      <c r="M24" s="48"/>
      <c r="N24" s="48"/>
      <c r="O24" s="48"/>
      <c r="P24" s="48"/>
      <c r="Q24" s="48"/>
      <c r="R24" s="48"/>
      <c r="S24" s="48"/>
    </row>
    <row r="25" spans="1:19" ht="15.75">
      <c r="B25" s="64" t="s">
        <v>4</v>
      </c>
      <c r="C25" s="99">
        <f t="shared" ref="C25:J25" si="1">C13/$K13</f>
        <v>0.10948118402320772</v>
      </c>
      <c r="D25" s="99">
        <f t="shared" si="1"/>
        <v>5.2714281877031342E-3</v>
      </c>
      <c r="E25" s="99">
        <f t="shared" si="1"/>
        <v>0.2850197426737221</v>
      </c>
      <c r="F25" s="99">
        <f t="shared" si="1"/>
        <v>0.58396847887399606</v>
      </c>
      <c r="G25" s="99">
        <f t="shared" si="1"/>
        <v>1.6259166241370974E-2</v>
      </c>
      <c r="H25" s="99">
        <f t="shared" si="1"/>
        <v>0</v>
      </c>
      <c r="I25" s="99">
        <f t="shared" si="1"/>
        <v>0</v>
      </c>
      <c r="J25" s="99">
        <f t="shared" si="1"/>
        <v>0</v>
      </c>
      <c r="K25" s="7"/>
      <c r="L25" s="48"/>
      <c r="M25" s="48"/>
      <c r="N25" s="48"/>
      <c r="O25" s="48"/>
      <c r="P25" s="48"/>
      <c r="Q25" s="48"/>
      <c r="R25" s="48"/>
      <c r="S25" s="48"/>
    </row>
    <row r="26" spans="1:19" ht="15.75">
      <c r="B26" s="64" t="s">
        <v>67</v>
      </c>
      <c r="C26" s="55">
        <v>0</v>
      </c>
      <c r="D26" s="65">
        <v>0</v>
      </c>
      <c r="E26" s="65">
        <v>0</v>
      </c>
      <c r="F26" s="55">
        <v>1</v>
      </c>
      <c r="G26" s="55">
        <v>0</v>
      </c>
      <c r="H26" s="55">
        <v>1</v>
      </c>
      <c r="I26" s="55">
        <v>1</v>
      </c>
      <c r="J26" s="65">
        <v>1</v>
      </c>
      <c r="K26" s="63" t="s">
        <v>98</v>
      </c>
      <c r="L26" s="48"/>
      <c r="M26" s="48"/>
      <c r="N26" s="48"/>
      <c r="O26" s="48"/>
      <c r="P26" s="48"/>
      <c r="Q26" s="48"/>
      <c r="R26" s="48"/>
      <c r="S26" s="48"/>
    </row>
    <row r="27" spans="1:19">
      <c r="B27" s="62"/>
      <c r="C27" s="48"/>
      <c r="D27" s="68"/>
      <c r="E27" s="68"/>
      <c r="F27" s="48"/>
      <c r="G27" s="48"/>
      <c r="H27" s="48"/>
      <c r="I27" s="48"/>
      <c r="J27" s="68"/>
      <c r="K27" s="63"/>
      <c r="L27" s="48"/>
      <c r="M27" s="48"/>
      <c r="N27" s="48"/>
      <c r="O27" s="48"/>
      <c r="P27" s="48"/>
      <c r="Q27" s="48"/>
      <c r="R27" s="48"/>
      <c r="S27" s="48"/>
    </row>
    <row r="28" spans="1:19">
      <c r="B28" s="62"/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</row>
    <row r="29" spans="1:19" ht="14.25">
      <c r="B29" s="49" t="s">
        <v>83</v>
      </c>
      <c r="C29" s="48"/>
      <c r="D29" s="48"/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</row>
    <row r="30" spans="1:19">
      <c r="B30" s="48"/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</row>
    <row r="31" spans="1:19">
      <c r="B31" s="48"/>
      <c r="C31" s="48"/>
      <c r="D31" s="48"/>
      <c r="E31" s="48"/>
      <c r="F31" s="48"/>
      <c r="G31" s="48"/>
      <c r="H31" s="48"/>
      <c r="I31" s="48"/>
      <c r="J31" s="48"/>
      <c r="K31" s="48"/>
      <c r="L31" s="48"/>
      <c r="M31" s="48"/>
      <c r="N31" s="48"/>
      <c r="O31" s="48"/>
      <c r="P31" s="48"/>
      <c r="Q31" s="48"/>
      <c r="R31" s="48"/>
      <c r="S31" s="48"/>
    </row>
    <row r="32" spans="1:19">
      <c r="B32" s="48"/>
      <c r="C32" s="48"/>
      <c r="D32" s="48"/>
      <c r="E32" s="48"/>
      <c r="F32" s="48"/>
      <c r="G32" s="67" t="s">
        <v>105</v>
      </c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</row>
    <row r="33" spans="2:19">
      <c r="B33" s="48"/>
      <c r="C33" s="48"/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48"/>
      <c r="R33" s="48"/>
      <c r="S33" s="48"/>
    </row>
    <row r="34" spans="2:19">
      <c r="B34" s="48"/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</row>
    <row r="35" spans="2:19">
      <c r="B35" s="48"/>
      <c r="C35" s="64" t="s">
        <v>63</v>
      </c>
      <c r="D35" s="65">
        <v>0.15</v>
      </c>
      <c r="E35" s="63" t="s">
        <v>99</v>
      </c>
      <c r="F35" s="48"/>
      <c r="G35" s="48"/>
      <c r="H35" s="48"/>
      <c r="I35" s="48"/>
      <c r="J35" s="48"/>
      <c r="K35" s="48"/>
      <c r="L35" s="48"/>
      <c r="M35" s="48"/>
      <c r="N35" s="48"/>
      <c r="O35" s="48"/>
      <c r="P35" s="48"/>
      <c r="Q35" s="48"/>
      <c r="R35" s="48"/>
      <c r="S35" s="48"/>
    </row>
    <row r="36" spans="2:19" ht="15.75">
      <c r="B36" s="48"/>
      <c r="C36" s="64" t="s">
        <v>65</v>
      </c>
      <c r="D36" s="55">
        <v>2.5</v>
      </c>
      <c r="E36" s="63" t="s">
        <v>100</v>
      </c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</row>
    <row r="37" spans="2:19" ht="15.75">
      <c r="B37" s="48"/>
      <c r="C37" s="64" t="s">
        <v>66</v>
      </c>
      <c r="D37" s="30">
        <f>IF(K13&gt;=139000,0.006,IF(AND(K13&gt;=27800,139000&gt;K13),0.008,0.011))</f>
        <v>6.0000000000000001E-3</v>
      </c>
      <c r="E37" s="63" t="s">
        <v>101</v>
      </c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</row>
    <row r="38" spans="2:19" ht="15.75">
      <c r="B38" s="48"/>
      <c r="C38" s="64" t="s">
        <v>3</v>
      </c>
      <c r="D38" s="65" t="s">
        <v>5</v>
      </c>
      <c r="E38" s="48"/>
      <c r="F38" s="48"/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48"/>
    </row>
    <row r="39" spans="2:19" ht="15.75">
      <c r="B39" s="48"/>
      <c r="C39" s="64" t="s">
        <v>4</v>
      </c>
      <c r="D39" s="35" t="s">
        <v>5</v>
      </c>
      <c r="E39" s="48"/>
      <c r="F39" s="48"/>
      <c r="G39" s="48"/>
      <c r="H39" s="48"/>
      <c r="I39" s="48"/>
      <c r="J39" s="48"/>
      <c r="K39" s="48"/>
      <c r="L39" s="48"/>
      <c r="M39" s="48"/>
      <c r="N39" s="48"/>
      <c r="O39" s="48"/>
      <c r="P39" s="48"/>
      <c r="Q39" s="48"/>
      <c r="R39" s="48"/>
      <c r="S39" s="48"/>
    </row>
    <row r="40" spans="2:19">
      <c r="B40" s="48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48"/>
      <c r="O40" s="48"/>
      <c r="P40" s="48"/>
      <c r="Q40" s="48"/>
      <c r="R40" s="48"/>
      <c r="S40" s="48"/>
    </row>
    <row r="41" spans="2:19" ht="18.75" customHeight="1">
      <c r="B41" s="48"/>
      <c r="C41" s="26" t="s">
        <v>64</v>
      </c>
      <c r="D41" s="27">
        <f>(1/(1-D35))*(D36*D37+SUMPRODUCT(C24:J24,C25:J25))</f>
        <v>0.36781075158044096</v>
      </c>
      <c r="E41" s="48"/>
      <c r="F41" s="48"/>
      <c r="G41" s="48"/>
      <c r="H41" s="48"/>
      <c r="I41" s="48"/>
      <c r="J41" s="48"/>
      <c r="K41" s="48"/>
      <c r="L41" s="48"/>
      <c r="M41" s="48"/>
      <c r="N41" s="48"/>
      <c r="O41" s="48"/>
      <c r="P41" s="48"/>
      <c r="Q41" s="48"/>
      <c r="R41" s="48"/>
      <c r="S41" s="48"/>
    </row>
    <row r="42" spans="2:19">
      <c r="B42" s="48"/>
      <c r="C42" s="48"/>
      <c r="D42" s="48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48"/>
      <c r="S42" s="48"/>
    </row>
    <row r="43" spans="2:19">
      <c r="B43" s="48"/>
      <c r="C43" s="48"/>
      <c r="D43" s="48"/>
      <c r="E43" s="48"/>
      <c r="F43" s="48"/>
      <c r="G43" s="48"/>
      <c r="H43" s="48"/>
      <c r="I43" s="48"/>
      <c r="J43" s="48"/>
      <c r="K43" s="48"/>
      <c r="L43" s="48"/>
      <c r="M43" s="48"/>
      <c r="N43" s="48"/>
      <c r="O43" s="48"/>
      <c r="P43" s="48"/>
      <c r="Q43" s="48"/>
      <c r="R43" s="48"/>
      <c r="S43" s="48"/>
    </row>
    <row r="44" spans="2:19" ht="14.25">
      <c r="B44" s="49" t="s">
        <v>82</v>
      </c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</row>
    <row r="45" spans="2:19">
      <c r="B45" s="48"/>
      <c r="C45" s="48"/>
      <c r="D45" s="48"/>
      <c r="E45" s="48"/>
      <c r="F45" s="48"/>
      <c r="G45" s="48"/>
      <c r="H45" s="48"/>
      <c r="I45" s="48"/>
      <c r="J45" s="48"/>
      <c r="K45" s="48"/>
      <c r="L45" s="48"/>
      <c r="M45" s="48"/>
      <c r="N45" s="48"/>
      <c r="O45" s="48"/>
      <c r="P45" s="48"/>
      <c r="Q45" s="48"/>
      <c r="R45" s="48"/>
      <c r="S45" s="48"/>
    </row>
    <row r="46" spans="2:19">
      <c r="B46" s="48"/>
      <c r="C46" s="48"/>
      <c r="D46" s="48"/>
      <c r="E46" s="48"/>
      <c r="F46" s="48"/>
      <c r="G46" s="48"/>
      <c r="H46" s="48"/>
      <c r="I46" s="48"/>
      <c r="J46" s="48"/>
      <c r="K46" s="48"/>
      <c r="L46" s="48"/>
      <c r="M46" s="48"/>
      <c r="N46" s="48"/>
      <c r="O46" s="48"/>
      <c r="P46" s="48"/>
      <c r="Q46" s="48"/>
      <c r="R46" s="48"/>
      <c r="S46" s="48"/>
    </row>
    <row r="47" spans="2:19">
      <c r="B47" s="48"/>
      <c r="C47" s="48"/>
      <c r="D47" s="48"/>
      <c r="E47" s="48"/>
      <c r="F47" s="48"/>
      <c r="G47" s="67" t="s">
        <v>106</v>
      </c>
      <c r="H47" s="48"/>
      <c r="I47" s="48"/>
      <c r="J47" s="48"/>
      <c r="K47" s="48"/>
      <c r="L47" s="48"/>
      <c r="M47" s="48"/>
      <c r="N47" s="48"/>
      <c r="O47" s="48"/>
      <c r="P47" s="48"/>
      <c r="Q47" s="48"/>
      <c r="R47" s="48"/>
      <c r="S47" s="48"/>
    </row>
    <row r="48" spans="2:19">
      <c r="B48" s="48"/>
      <c r="C48" s="48"/>
      <c r="D48" s="48"/>
      <c r="E48" s="48"/>
      <c r="F48" s="48"/>
      <c r="G48" s="48"/>
      <c r="H48" s="48"/>
      <c r="I48" s="48"/>
      <c r="J48" s="48"/>
      <c r="K48" s="48"/>
      <c r="L48" s="48"/>
      <c r="M48" s="48"/>
      <c r="N48" s="48"/>
      <c r="O48" s="48"/>
      <c r="P48" s="48"/>
      <c r="Q48" s="48"/>
      <c r="R48" s="48"/>
      <c r="S48" s="48"/>
    </row>
    <row r="49" spans="2:19">
      <c r="B49" s="48"/>
      <c r="C49" s="48"/>
      <c r="D49" s="48"/>
      <c r="E49" s="48"/>
      <c r="F49" s="48"/>
      <c r="G49" s="48"/>
      <c r="H49" s="48"/>
      <c r="I49" s="48"/>
      <c r="J49" s="48"/>
      <c r="K49" s="48"/>
      <c r="L49" s="48"/>
      <c r="M49" s="48"/>
      <c r="N49" s="48"/>
      <c r="O49" s="48"/>
      <c r="P49" s="48"/>
      <c r="Q49" s="48"/>
      <c r="R49" s="48"/>
      <c r="S49" s="48"/>
    </row>
    <row r="50" spans="2:19" ht="15.75">
      <c r="B50" s="48"/>
      <c r="C50" s="64" t="s">
        <v>4</v>
      </c>
      <c r="D50" s="35" t="s">
        <v>5</v>
      </c>
      <c r="E50" s="48"/>
      <c r="F50" s="48"/>
      <c r="G50" s="48"/>
      <c r="H50" s="48"/>
      <c r="I50" s="48"/>
      <c r="J50" s="48"/>
      <c r="K50" s="48"/>
      <c r="L50" s="48"/>
      <c r="M50" s="48"/>
      <c r="N50" s="48"/>
      <c r="O50" s="48"/>
      <c r="P50" s="48"/>
      <c r="Q50" s="48"/>
      <c r="R50" s="48"/>
      <c r="S50" s="48"/>
    </row>
    <row r="51" spans="2:19" ht="15.75">
      <c r="B51" s="48"/>
      <c r="C51" s="64" t="s">
        <v>67</v>
      </c>
      <c r="D51" s="65" t="s">
        <v>5</v>
      </c>
      <c r="E51" s="48"/>
      <c r="F51" s="48"/>
      <c r="G51" s="48"/>
      <c r="H51" s="48"/>
      <c r="I51" s="48"/>
      <c r="J51" s="48"/>
      <c r="K51" s="48"/>
      <c r="L51" s="48"/>
      <c r="M51" s="48"/>
      <c r="N51" s="48"/>
      <c r="O51" s="48"/>
      <c r="P51" s="48"/>
      <c r="Q51" s="48"/>
      <c r="R51" s="48"/>
      <c r="S51" s="48"/>
    </row>
    <row r="52" spans="2:19" ht="15.75">
      <c r="B52" s="48"/>
      <c r="C52" s="64" t="s">
        <v>66</v>
      </c>
      <c r="D52" s="30">
        <f>D37</f>
        <v>6.0000000000000001E-3</v>
      </c>
      <c r="E52" s="63" t="s">
        <v>101</v>
      </c>
      <c r="F52" s="48"/>
      <c r="G52" s="48"/>
      <c r="H52" s="48"/>
      <c r="I52" s="48"/>
      <c r="J52" s="48"/>
      <c r="K52" s="48"/>
      <c r="L52" s="48"/>
      <c r="M52" s="48"/>
      <c r="N52" s="48"/>
      <c r="O52" s="48"/>
      <c r="P52" s="48"/>
      <c r="Q52" s="48"/>
      <c r="R52" s="48"/>
      <c r="S52" s="48"/>
    </row>
    <row r="53" spans="2:19" ht="15.75">
      <c r="B53" s="48"/>
      <c r="C53" s="64" t="s">
        <v>69</v>
      </c>
      <c r="D53" s="55">
        <v>0.1</v>
      </c>
      <c r="E53" s="63" t="s">
        <v>102</v>
      </c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48"/>
      <c r="R53" s="48"/>
      <c r="S53" s="48"/>
    </row>
    <row r="54" spans="2:19">
      <c r="B54" s="48"/>
      <c r="C54" s="48"/>
      <c r="D54" s="48"/>
      <c r="E54" s="48"/>
      <c r="F54" s="48"/>
      <c r="G54" s="48"/>
      <c r="H54" s="48"/>
      <c r="I54" s="48"/>
      <c r="J54" s="48"/>
      <c r="K54" s="48"/>
      <c r="L54" s="48"/>
      <c r="M54" s="48"/>
      <c r="N54" s="48"/>
      <c r="O54" s="48"/>
      <c r="P54" s="48"/>
      <c r="Q54" s="48"/>
      <c r="R54" s="48"/>
      <c r="S54" s="48"/>
    </row>
    <row r="55" spans="2:19" ht="18.75" customHeight="1">
      <c r="B55" s="48"/>
      <c r="C55" s="26" t="s">
        <v>68</v>
      </c>
      <c r="D55" s="27">
        <f>(SUMPRODUCT(C25:J25,C26:J26)+(D52*D53))/(1+D52)</f>
        <v>0.58108198695228241</v>
      </c>
      <c r="E55" s="48"/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</row>
    <row r="56" spans="2:19">
      <c r="B56" s="48"/>
      <c r="C56" s="48"/>
      <c r="D56" s="48"/>
      <c r="E56" s="48"/>
      <c r="F56" s="48"/>
      <c r="G56" s="48"/>
      <c r="H56" s="48"/>
      <c r="I56" s="48"/>
      <c r="J56" s="48"/>
      <c r="K56" s="48"/>
      <c r="L56" s="48"/>
      <c r="M56" s="48"/>
      <c r="N56" s="48"/>
      <c r="O56" s="48"/>
      <c r="P56" s="48"/>
      <c r="Q56" s="48"/>
      <c r="R56" s="48"/>
      <c r="S56" s="48"/>
    </row>
  </sheetData>
  <sheetProtection algorithmName="SHA-512" hashValue="VS39kA9int1FTLyJ1JN9Q9dJSi+yNOIz6fAG5x4xoo5tPCfHKtb7ypxiXX2vxKmSd6n48iCRuzychgBOpNzB4Q==" saltValue="12ZvwGxJvzMMdEHJB2/e3Q==" spinCount="100000" sheet="1" objects="1" scenarios="1"/>
  <protectedRanges>
    <protectedRange sqref="C13:J14" name="MWh és GJ adatok"/>
  </protectedRanges>
  <mergeCells count="11">
    <mergeCell ref="G10:J10"/>
    <mergeCell ref="B9:K9"/>
    <mergeCell ref="B3:S3"/>
    <mergeCell ref="B2:S2"/>
    <mergeCell ref="B1:S1"/>
    <mergeCell ref="K10:K12"/>
    <mergeCell ref="G12:I12"/>
    <mergeCell ref="C11:E11"/>
    <mergeCell ref="I11:J11"/>
    <mergeCell ref="F11:F12"/>
    <mergeCell ref="C10:F10"/>
  </mergeCells>
  <printOptions horizontalCentered="1"/>
  <pageMargins left="0.39370078740157483" right="0.39370078740157483" top="0.39370078740157483" bottom="0.39370078740157483" header="0.19685039370078741" footer="0.19685039370078741"/>
  <pageSetup paperSize="9" scale="70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4"/>
    <pageSetUpPr autoPageBreaks="0" fitToPage="1"/>
  </sheetPr>
  <dimension ref="A1:V56"/>
  <sheetViews>
    <sheetView zoomScaleNormal="100" workbookViewId="0"/>
  </sheetViews>
  <sheetFormatPr defaultRowHeight="12.75"/>
  <cols>
    <col min="1" max="1" width="9.140625" style="74" customWidth="1"/>
    <col min="2" max="2" width="20.7109375" style="74" bestFit="1" customWidth="1"/>
    <col min="3" max="9" width="11.140625" style="74" customWidth="1"/>
    <col min="10" max="10" width="11" style="74" customWidth="1"/>
    <col min="11" max="11" width="11.140625" style="74" customWidth="1"/>
    <col min="12" max="16384" width="9.140625" style="74"/>
  </cols>
  <sheetData>
    <row r="1" spans="1:22" ht="18.75">
      <c r="B1" s="139" t="s">
        <v>84</v>
      </c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  <c r="T1" s="75"/>
      <c r="U1" s="75"/>
      <c r="V1" s="75"/>
    </row>
    <row r="2" spans="1:22" ht="18.75">
      <c r="B2" s="116" t="s">
        <v>103</v>
      </c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116"/>
      <c r="T2" s="75"/>
      <c r="U2" s="75"/>
      <c r="V2" s="75"/>
    </row>
    <row r="3" spans="1:22" ht="15" customHeight="1">
      <c r="B3" s="138" t="str">
        <f>Összesítő!A3</f>
        <v xml:space="preserve"> 2019.11.29-től hatályos 7/2006. (V. 24.) TNM rendelet 7. sz. melléklete szerint</v>
      </c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8"/>
      <c r="R3" s="138"/>
      <c r="S3" s="138"/>
      <c r="T3" s="71"/>
      <c r="U3" s="71"/>
      <c r="V3" s="75"/>
    </row>
    <row r="4" spans="1:22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</row>
    <row r="5" spans="1:22">
      <c r="B5" s="80" t="s">
        <v>85</v>
      </c>
      <c r="C5" s="48" t="s">
        <v>114</v>
      </c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</row>
    <row r="6" spans="1:22">
      <c r="B6" s="80" t="s">
        <v>81</v>
      </c>
      <c r="C6" s="81" t="str">
        <f>Összesítő!A2</f>
        <v>2022.</v>
      </c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22" ht="12.75" customHeight="1">
      <c r="B7" s="82"/>
      <c r="C7" s="83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</row>
    <row r="8" spans="1:22">
      <c r="B8" s="80" t="s">
        <v>86</v>
      </c>
      <c r="C8" s="84"/>
      <c r="D8" s="84"/>
      <c r="E8" s="84"/>
      <c r="F8" s="85"/>
      <c r="G8" s="84"/>
      <c r="H8" s="84"/>
      <c r="I8" s="84"/>
      <c r="J8" s="85"/>
      <c r="K8" s="7"/>
      <c r="L8" s="7"/>
      <c r="M8" s="7"/>
      <c r="N8" s="7"/>
      <c r="O8" s="7"/>
      <c r="P8" s="7"/>
      <c r="Q8" s="7"/>
      <c r="R8" s="7"/>
      <c r="S8" s="7"/>
    </row>
    <row r="9" spans="1:22" ht="18.75" customHeight="1">
      <c r="B9" s="127" t="s">
        <v>88</v>
      </c>
      <c r="C9" s="128"/>
      <c r="D9" s="128"/>
      <c r="E9" s="128"/>
      <c r="F9" s="128"/>
      <c r="G9" s="128"/>
      <c r="H9" s="128"/>
      <c r="I9" s="128"/>
      <c r="J9" s="128"/>
      <c r="K9" s="129"/>
      <c r="L9" s="7"/>
      <c r="M9" s="7"/>
      <c r="N9" s="7"/>
      <c r="O9" s="7"/>
      <c r="P9" s="7"/>
      <c r="Q9" s="7"/>
      <c r="R9" s="7"/>
      <c r="S9" s="7"/>
    </row>
    <row r="10" spans="1:22">
      <c r="A10" s="76"/>
      <c r="B10" s="86" t="s">
        <v>78</v>
      </c>
      <c r="C10" s="127" t="s">
        <v>1</v>
      </c>
      <c r="D10" s="128"/>
      <c r="E10" s="128"/>
      <c r="F10" s="129"/>
      <c r="G10" s="127" t="s">
        <v>2</v>
      </c>
      <c r="H10" s="128"/>
      <c r="I10" s="128"/>
      <c r="J10" s="129"/>
      <c r="K10" s="140" t="s">
        <v>0</v>
      </c>
      <c r="L10" s="7"/>
      <c r="M10" s="55"/>
      <c r="N10" s="32" t="s">
        <v>107</v>
      </c>
      <c r="O10" s="33"/>
      <c r="P10" s="7"/>
      <c r="Q10" s="7"/>
      <c r="R10" s="7"/>
      <c r="S10" s="7"/>
    </row>
    <row r="11" spans="1:22">
      <c r="A11" s="76"/>
      <c r="B11" s="86" t="s">
        <v>80</v>
      </c>
      <c r="C11" s="143" t="s">
        <v>71</v>
      </c>
      <c r="D11" s="143"/>
      <c r="E11" s="143"/>
      <c r="F11" s="146" t="s">
        <v>74</v>
      </c>
      <c r="G11" s="87" t="s">
        <v>71</v>
      </c>
      <c r="H11" s="111" t="s">
        <v>73</v>
      </c>
      <c r="I11" s="144" t="s">
        <v>76</v>
      </c>
      <c r="J11" s="145"/>
      <c r="K11" s="141"/>
      <c r="L11" s="7"/>
      <c r="M11" s="30"/>
      <c r="N11" s="32" t="s">
        <v>108</v>
      </c>
      <c r="O11" s="33"/>
      <c r="P11" s="7"/>
      <c r="Q11" s="7"/>
      <c r="R11" s="7"/>
      <c r="S11" s="7"/>
    </row>
    <row r="12" spans="1:22">
      <c r="A12" s="76"/>
      <c r="B12" s="86" t="s">
        <v>77</v>
      </c>
      <c r="C12" s="87" t="s">
        <v>70</v>
      </c>
      <c r="D12" s="87" t="s">
        <v>72</v>
      </c>
      <c r="E12" s="87" t="s">
        <v>75</v>
      </c>
      <c r="F12" s="147"/>
      <c r="G12" s="143" t="s">
        <v>70</v>
      </c>
      <c r="H12" s="143"/>
      <c r="I12" s="143"/>
      <c r="J12" s="87" t="s">
        <v>72</v>
      </c>
      <c r="K12" s="142"/>
      <c r="L12" s="7"/>
      <c r="M12" s="31"/>
      <c r="N12" s="32" t="s">
        <v>109</v>
      </c>
      <c r="O12" s="33"/>
      <c r="P12" s="7"/>
      <c r="Q12" s="7"/>
      <c r="R12" s="7"/>
      <c r="S12" s="7"/>
    </row>
    <row r="13" spans="1:22" ht="18.75" customHeight="1">
      <c r="A13" s="77"/>
      <c r="B13" s="88" t="s">
        <v>79</v>
      </c>
      <c r="C13" s="78">
        <v>27445</v>
      </c>
      <c r="D13" s="78">
        <v>144.44444444444443</v>
      </c>
      <c r="E13" s="78">
        <v>26552.5</v>
      </c>
      <c r="F13" s="78">
        <v>108335.27777777778</v>
      </c>
      <c r="G13" s="78">
        <v>3132.5</v>
      </c>
      <c r="H13" s="78">
        <v>0</v>
      </c>
      <c r="I13" s="78">
        <v>0</v>
      </c>
      <c r="J13" s="78">
        <v>0</v>
      </c>
      <c r="K13" s="78">
        <f>SUM(C13:J13)</f>
        <v>165609.72222222222</v>
      </c>
      <c r="L13" s="7"/>
      <c r="M13" s="7"/>
      <c r="N13" s="7"/>
      <c r="O13" s="7"/>
      <c r="P13" s="7"/>
      <c r="Q13" s="7"/>
      <c r="R13" s="7"/>
      <c r="S13" s="7"/>
    </row>
    <row r="14" spans="1:22">
      <c r="A14" s="77"/>
      <c r="B14" s="89"/>
      <c r="C14" s="90">
        <f>C13*3.6</f>
        <v>98802</v>
      </c>
      <c r="D14" s="90">
        <f t="shared" ref="D14:J14" si="0">D13*3.6</f>
        <v>520</v>
      </c>
      <c r="E14" s="90">
        <f t="shared" si="0"/>
        <v>95589</v>
      </c>
      <c r="F14" s="90">
        <f t="shared" si="0"/>
        <v>390007</v>
      </c>
      <c r="G14" s="90">
        <f t="shared" si="0"/>
        <v>11277</v>
      </c>
      <c r="H14" s="90">
        <f t="shared" si="0"/>
        <v>0</v>
      </c>
      <c r="I14" s="90">
        <f t="shared" si="0"/>
        <v>0</v>
      </c>
      <c r="J14" s="90">
        <f t="shared" si="0"/>
        <v>0</v>
      </c>
      <c r="K14" s="90">
        <f>SUM(C14:J14)</f>
        <v>596195</v>
      </c>
      <c r="L14" s="91"/>
      <c r="M14" s="7"/>
      <c r="N14" s="7"/>
      <c r="O14" s="7"/>
      <c r="P14" s="7"/>
      <c r="Q14" s="7"/>
      <c r="R14" s="7"/>
      <c r="S14" s="7"/>
    </row>
    <row r="15" spans="1:22" ht="12.75" customHeight="1">
      <c r="A15" s="77"/>
      <c r="B15" s="89" t="s">
        <v>87</v>
      </c>
      <c r="C15" s="92"/>
      <c r="D15" s="92"/>
      <c r="E15" s="92"/>
      <c r="F15" s="92"/>
      <c r="G15" s="92"/>
      <c r="H15" s="92"/>
      <c r="I15" s="92"/>
      <c r="J15" s="92"/>
      <c r="K15" s="92"/>
      <c r="L15" s="7"/>
      <c r="M15" s="7"/>
      <c r="N15" s="7"/>
      <c r="O15" s="7"/>
      <c r="P15" s="7"/>
      <c r="Q15" s="7"/>
      <c r="R15" s="7"/>
      <c r="S15" s="7"/>
    </row>
    <row r="16" spans="1:22" ht="12.75" customHeight="1">
      <c r="A16" s="77"/>
      <c r="B16" s="93" t="s">
        <v>63</v>
      </c>
      <c r="C16" s="63" t="s">
        <v>89</v>
      </c>
      <c r="D16" s="92"/>
      <c r="E16" s="92"/>
      <c r="F16" s="92"/>
      <c r="G16" s="92"/>
      <c r="H16" s="92"/>
      <c r="I16" s="92"/>
      <c r="J16" s="92"/>
      <c r="K16" s="92"/>
      <c r="L16" s="7"/>
      <c r="M16" s="7"/>
      <c r="N16" s="7"/>
      <c r="O16" s="7"/>
      <c r="P16" s="7"/>
      <c r="Q16" s="7"/>
      <c r="R16" s="7"/>
      <c r="S16" s="7"/>
    </row>
    <row r="17" spans="1:19" ht="12.75" customHeight="1">
      <c r="A17" s="77"/>
      <c r="B17" s="93" t="s">
        <v>65</v>
      </c>
      <c r="C17" s="63" t="s">
        <v>90</v>
      </c>
      <c r="D17" s="92"/>
      <c r="E17" s="92"/>
      <c r="F17" s="92"/>
      <c r="G17" s="92"/>
      <c r="H17" s="92"/>
      <c r="I17" s="92"/>
      <c r="J17" s="92"/>
      <c r="K17" s="92"/>
      <c r="L17" s="7"/>
      <c r="M17" s="7"/>
      <c r="N17" s="7"/>
      <c r="O17" s="7"/>
      <c r="P17" s="7"/>
      <c r="Q17" s="7"/>
      <c r="R17" s="7"/>
      <c r="S17" s="7"/>
    </row>
    <row r="18" spans="1:19" ht="12.75" customHeight="1">
      <c r="A18" s="77"/>
      <c r="B18" s="93" t="s">
        <v>66</v>
      </c>
      <c r="C18" s="63" t="s">
        <v>91</v>
      </c>
      <c r="D18" s="92"/>
      <c r="E18" s="92"/>
      <c r="F18" s="92"/>
      <c r="G18" s="92"/>
      <c r="H18" s="92"/>
      <c r="I18" s="92"/>
      <c r="J18" s="92"/>
      <c r="K18" s="92"/>
      <c r="L18" s="7"/>
      <c r="M18" s="7"/>
      <c r="N18" s="7"/>
      <c r="O18" s="7"/>
      <c r="P18" s="7"/>
      <c r="Q18" s="7"/>
      <c r="R18" s="7"/>
      <c r="S18" s="7"/>
    </row>
    <row r="19" spans="1:19" ht="12.75" customHeight="1">
      <c r="A19" s="77"/>
      <c r="B19" s="93" t="s">
        <v>3</v>
      </c>
      <c r="C19" s="63" t="s">
        <v>92</v>
      </c>
      <c r="D19" s="92"/>
      <c r="E19" s="92"/>
      <c r="F19" s="92"/>
      <c r="G19" s="92"/>
      <c r="H19" s="92"/>
      <c r="I19" s="92"/>
      <c r="J19" s="92"/>
      <c r="K19" s="92"/>
      <c r="L19" s="7"/>
      <c r="M19" s="7"/>
      <c r="N19" s="7"/>
      <c r="O19" s="7"/>
      <c r="P19" s="7"/>
      <c r="Q19" s="7"/>
      <c r="R19" s="7"/>
      <c r="S19" s="7"/>
    </row>
    <row r="20" spans="1:19" ht="12.75" customHeight="1">
      <c r="A20" s="77"/>
      <c r="B20" s="93" t="s">
        <v>4</v>
      </c>
      <c r="C20" s="63" t="s">
        <v>93</v>
      </c>
      <c r="D20" s="92"/>
      <c r="E20" s="92"/>
      <c r="F20" s="92"/>
      <c r="G20" s="92"/>
      <c r="H20" s="92"/>
      <c r="I20" s="92"/>
      <c r="J20" s="92"/>
      <c r="K20" s="92"/>
      <c r="L20" s="7"/>
      <c r="M20" s="7"/>
      <c r="N20" s="7"/>
      <c r="O20" s="7"/>
      <c r="P20" s="7"/>
      <c r="Q20" s="7"/>
      <c r="R20" s="7"/>
      <c r="S20" s="7"/>
    </row>
    <row r="21" spans="1:19" ht="12.75" customHeight="1">
      <c r="A21" s="77"/>
      <c r="B21" s="93" t="s">
        <v>67</v>
      </c>
      <c r="C21" s="63" t="s">
        <v>94</v>
      </c>
      <c r="D21" s="92"/>
      <c r="E21" s="92"/>
      <c r="F21" s="92"/>
      <c r="G21" s="92"/>
      <c r="H21" s="92"/>
      <c r="I21" s="92"/>
      <c r="J21" s="92"/>
      <c r="K21" s="92"/>
      <c r="L21" s="7"/>
      <c r="M21" s="7"/>
      <c r="N21" s="7"/>
      <c r="O21" s="7"/>
      <c r="P21" s="7"/>
      <c r="Q21" s="7"/>
      <c r="R21" s="7"/>
      <c r="S21" s="7"/>
    </row>
    <row r="22" spans="1:19" ht="12.75" customHeight="1">
      <c r="A22" s="77"/>
      <c r="B22" s="93" t="s">
        <v>69</v>
      </c>
      <c r="C22" s="63" t="s">
        <v>95</v>
      </c>
      <c r="D22" s="92"/>
      <c r="E22" s="92"/>
      <c r="F22" s="92"/>
      <c r="G22" s="92"/>
      <c r="H22" s="92"/>
      <c r="I22" s="92"/>
      <c r="J22" s="92"/>
      <c r="K22" s="92"/>
      <c r="L22" s="7"/>
      <c r="M22" s="7"/>
      <c r="N22" s="7"/>
      <c r="O22" s="7"/>
      <c r="P22" s="7"/>
      <c r="Q22" s="7"/>
      <c r="R22" s="7"/>
      <c r="S22" s="7"/>
    </row>
    <row r="23" spans="1:19" ht="12.75" customHeight="1">
      <c r="A23" s="77"/>
      <c r="B23" s="89"/>
      <c r="C23" s="92"/>
      <c r="D23" s="92"/>
      <c r="E23" s="92"/>
      <c r="F23" s="92"/>
      <c r="G23" s="92"/>
      <c r="H23" s="92"/>
      <c r="I23" s="92"/>
      <c r="J23" s="92"/>
      <c r="K23" s="92"/>
      <c r="L23" s="7"/>
      <c r="M23" s="7"/>
      <c r="N23" s="7"/>
      <c r="O23" s="7"/>
      <c r="P23" s="7"/>
      <c r="Q23" s="7"/>
      <c r="R23" s="7"/>
      <c r="S23" s="7"/>
    </row>
    <row r="24" spans="1:19" ht="15.75">
      <c r="B24" s="94" t="s">
        <v>3</v>
      </c>
      <c r="C24" s="95">
        <v>1.1200000000000001</v>
      </c>
      <c r="D24" s="96">
        <v>0.55000000000000004</v>
      </c>
      <c r="E24" s="96">
        <v>0.54</v>
      </c>
      <c r="F24" s="95">
        <v>0</v>
      </c>
      <c r="G24" s="95">
        <v>1.1200000000000001</v>
      </c>
      <c r="H24" s="95">
        <v>0.6</v>
      </c>
      <c r="I24" s="113">
        <v>0.6</v>
      </c>
      <c r="J24" s="96">
        <v>0.432</v>
      </c>
      <c r="K24" s="67" t="s">
        <v>96</v>
      </c>
      <c r="L24" s="7"/>
      <c r="M24" s="7"/>
      <c r="N24" s="7"/>
      <c r="O24" s="7"/>
      <c r="P24" s="7"/>
      <c r="Q24" s="7"/>
      <c r="R24" s="7"/>
      <c r="S24" s="7"/>
    </row>
    <row r="25" spans="1:19" ht="15.75">
      <c r="B25" s="94" t="s">
        <v>4</v>
      </c>
      <c r="C25" s="100">
        <f t="shared" ref="C25:J25" si="1">C13/$K13</f>
        <v>0.16572094700559381</v>
      </c>
      <c r="D25" s="100">
        <f t="shared" si="1"/>
        <v>8.7219785472873799E-4</v>
      </c>
      <c r="E25" s="100">
        <f t="shared" si="1"/>
        <v>0.16033177064551027</v>
      </c>
      <c r="F25" s="100">
        <f t="shared" si="1"/>
        <v>0.65416013217152114</v>
      </c>
      <c r="G25" s="100">
        <f t="shared" si="1"/>
        <v>1.8914952322646113E-2</v>
      </c>
      <c r="H25" s="100">
        <f t="shared" si="1"/>
        <v>0</v>
      </c>
      <c r="I25" s="100">
        <f t="shared" si="1"/>
        <v>0</v>
      </c>
      <c r="J25" s="100">
        <f t="shared" si="1"/>
        <v>0</v>
      </c>
      <c r="K25" s="7"/>
      <c r="L25" s="7"/>
      <c r="M25" s="7"/>
      <c r="N25" s="7"/>
      <c r="O25" s="7"/>
      <c r="P25" s="7"/>
      <c r="Q25" s="7"/>
      <c r="R25" s="7"/>
      <c r="S25" s="7"/>
    </row>
    <row r="26" spans="1:19" ht="15.75">
      <c r="B26" s="94" t="s">
        <v>67</v>
      </c>
      <c r="C26" s="95">
        <v>0</v>
      </c>
      <c r="D26" s="96">
        <v>0</v>
      </c>
      <c r="E26" s="96">
        <v>0</v>
      </c>
      <c r="F26" s="95">
        <v>1</v>
      </c>
      <c r="G26" s="95">
        <v>0</v>
      </c>
      <c r="H26" s="95">
        <v>1</v>
      </c>
      <c r="I26" s="95">
        <v>1</v>
      </c>
      <c r="J26" s="96">
        <v>1</v>
      </c>
      <c r="K26" s="63" t="s">
        <v>98</v>
      </c>
      <c r="L26" s="7"/>
      <c r="M26" s="7"/>
      <c r="N26" s="7"/>
      <c r="O26" s="7"/>
      <c r="P26" s="7"/>
      <c r="Q26" s="7"/>
      <c r="R26" s="7"/>
      <c r="S26" s="7"/>
    </row>
    <row r="27" spans="1:19">
      <c r="B27" s="93"/>
      <c r="C27" s="7"/>
      <c r="D27" s="97"/>
      <c r="E27" s="97"/>
      <c r="F27" s="7"/>
      <c r="G27" s="7"/>
      <c r="H27" s="7"/>
      <c r="I27" s="7"/>
      <c r="J27" s="97"/>
      <c r="K27" s="63"/>
      <c r="L27" s="7"/>
      <c r="M27" s="7"/>
      <c r="N27" s="7"/>
      <c r="O27" s="7"/>
      <c r="P27" s="7"/>
      <c r="Q27" s="7"/>
      <c r="R27" s="7"/>
      <c r="S27" s="7"/>
    </row>
    <row r="28" spans="1:19">
      <c r="B28" s="93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</row>
    <row r="29" spans="1:19" ht="14.25">
      <c r="B29" s="80" t="s">
        <v>83</v>
      </c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</row>
    <row r="30" spans="1:19"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</row>
    <row r="31" spans="1:19"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</row>
    <row r="32" spans="1:19">
      <c r="B32" s="7"/>
      <c r="C32" s="7"/>
      <c r="D32" s="7"/>
      <c r="E32" s="7"/>
      <c r="F32" s="7"/>
      <c r="G32" s="67" t="s">
        <v>105</v>
      </c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</row>
    <row r="33" spans="2:19"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</row>
    <row r="34" spans="2:19"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</row>
    <row r="35" spans="2:19">
      <c r="B35" s="7"/>
      <c r="C35" s="94" t="s">
        <v>63</v>
      </c>
      <c r="D35" s="98">
        <v>0.15</v>
      </c>
      <c r="E35" s="63" t="s">
        <v>99</v>
      </c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</row>
    <row r="36" spans="2:19" ht="15.75">
      <c r="B36" s="7"/>
      <c r="C36" s="94" t="s">
        <v>65</v>
      </c>
      <c r="D36" s="95">
        <v>2.5</v>
      </c>
      <c r="E36" s="63" t="s">
        <v>100</v>
      </c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</row>
    <row r="37" spans="2:19" ht="15.75">
      <c r="B37" s="7"/>
      <c r="C37" s="94" t="s">
        <v>66</v>
      </c>
      <c r="D37" s="34">
        <f>IF(K13&gt;=139000,0.006,IF(AND(K13&gt;=27800,139000&gt;K13),0.008,0.011))</f>
        <v>6.0000000000000001E-3</v>
      </c>
      <c r="E37" s="63" t="s">
        <v>101</v>
      </c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</row>
    <row r="38" spans="2:19" ht="15.75">
      <c r="B38" s="7"/>
      <c r="C38" s="94" t="s">
        <v>3</v>
      </c>
      <c r="D38" s="98" t="s">
        <v>5</v>
      </c>
      <c r="E38" s="67"/>
      <c r="F38" s="63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</row>
    <row r="39" spans="2:19" ht="15.75">
      <c r="B39" s="7"/>
      <c r="C39" s="94" t="s">
        <v>4</v>
      </c>
      <c r="D39" s="36" t="s">
        <v>5</v>
      </c>
      <c r="E39" s="7"/>
      <c r="F39" s="63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</row>
    <row r="40" spans="2:19"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</row>
    <row r="41" spans="2:19" ht="18.75" customHeight="1">
      <c r="B41" s="7"/>
      <c r="C41" s="24" t="s">
        <v>64</v>
      </c>
      <c r="D41" s="25">
        <f>(1/(1-D35))*(D36*D37+SUMPRODUCT(C24:J24,C25:J25))</f>
        <v>0.36335420260741785</v>
      </c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</row>
    <row r="42" spans="2:19"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</row>
    <row r="43" spans="2:19"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</row>
    <row r="44" spans="2:19" ht="14.25">
      <c r="B44" s="80" t="s">
        <v>82</v>
      </c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</row>
    <row r="45" spans="2:19"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</row>
    <row r="46" spans="2:19"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</row>
    <row r="47" spans="2:19">
      <c r="B47" s="7"/>
      <c r="C47" s="7"/>
      <c r="D47" s="7"/>
      <c r="E47" s="7"/>
      <c r="F47" s="7"/>
      <c r="G47" s="67" t="s">
        <v>106</v>
      </c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</row>
    <row r="48" spans="2:19"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</row>
    <row r="49" spans="2:19"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</row>
    <row r="50" spans="2:19" ht="15.75">
      <c r="B50" s="7"/>
      <c r="C50" s="94" t="s">
        <v>4</v>
      </c>
      <c r="D50" s="36" t="s">
        <v>5</v>
      </c>
      <c r="E50" s="7"/>
      <c r="F50" s="63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</row>
    <row r="51" spans="2:19" ht="15.75">
      <c r="B51" s="7"/>
      <c r="C51" s="94" t="s">
        <v>67</v>
      </c>
      <c r="D51" s="98" t="s">
        <v>5</v>
      </c>
      <c r="E51" s="63"/>
      <c r="F51" s="63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</row>
    <row r="52" spans="2:19" ht="15.75">
      <c r="B52" s="7"/>
      <c r="C52" s="94" t="s">
        <v>66</v>
      </c>
      <c r="D52" s="34">
        <f>D37</f>
        <v>6.0000000000000001E-3</v>
      </c>
      <c r="E52" s="63" t="s">
        <v>101</v>
      </c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</row>
    <row r="53" spans="2:19" ht="15.75">
      <c r="B53" s="7"/>
      <c r="C53" s="94" t="s">
        <v>69</v>
      </c>
      <c r="D53" s="95">
        <v>0.1</v>
      </c>
      <c r="E53" s="63" t="s">
        <v>102</v>
      </c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</row>
    <row r="54" spans="2:19"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</row>
    <row r="55" spans="2:19" ht="18.75" customHeight="1">
      <c r="B55" s="7"/>
      <c r="C55" s="24" t="s">
        <v>68</v>
      </c>
      <c r="D55" s="25">
        <f>(SUMPRODUCT(C25:J25,C26:J26)+(D52*D53))/(1+D52)</f>
        <v>0.65085500215856973</v>
      </c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</row>
    <row r="56" spans="2:19"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</row>
  </sheetData>
  <sheetProtection algorithmName="SHA-512" hashValue="5yvZSfQYV8zHi2Lg5fLyyh/oCW3j6+j+m9L57aV7TCOZeShCHvUesgmoAme4EOUKV/a9eTGAfe441betOq8nbg==" saltValue="OYviFjiKPNAUpsBkOMfRmA==" spinCount="100000" sheet="1" objects="1" scenarios="1"/>
  <protectedRanges>
    <protectedRange sqref="C13:J14" name="MWh és GJ adatok"/>
  </protectedRanges>
  <mergeCells count="11">
    <mergeCell ref="G10:J10"/>
    <mergeCell ref="B3:S3"/>
    <mergeCell ref="B2:S2"/>
    <mergeCell ref="B1:S1"/>
    <mergeCell ref="B9:K9"/>
    <mergeCell ref="K10:K12"/>
    <mergeCell ref="G12:I12"/>
    <mergeCell ref="C11:E11"/>
    <mergeCell ref="I11:J11"/>
    <mergeCell ref="F11:F12"/>
    <mergeCell ref="C10:F10"/>
  </mergeCells>
  <phoneticPr fontId="2" type="noConversion"/>
  <printOptions horizontalCentered="1"/>
  <pageMargins left="0.39370078740157483" right="0.39370078740157483" top="0.39370078740157483" bottom="0.39370078740157483" header="0.19685039370078741" footer="0.19685039370078741"/>
  <pageSetup paperSize="9" scale="68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4"/>
    <pageSetUpPr autoPageBreaks="0" fitToPage="1"/>
  </sheetPr>
  <dimension ref="A1:U56"/>
  <sheetViews>
    <sheetView zoomScaleNormal="100" workbookViewId="0"/>
  </sheetViews>
  <sheetFormatPr defaultRowHeight="12.75"/>
  <cols>
    <col min="1" max="1" width="9.140625" style="69" customWidth="1"/>
    <col min="2" max="2" width="20.7109375" style="69" bestFit="1" customWidth="1"/>
    <col min="3" max="9" width="11.140625" style="69" customWidth="1"/>
    <col min="10" max="10" width="11" style="69" customWidth="1"/>
    <col min="11" max="11" width="11.140625" style="69" customWidth="1"/>
    <col min="12" max="16384" width="9.140625" style="69"/>
  </cols>
  <sheetData>
    <row r="1" spans="1:21" ht="18.75">
      <c r="B1" s="116" t="s">
        <v>84</v>
      </c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116"/>
      <c r="T1" s="70"/>
      <c r="U1" s="70"/>
    </row>
    <row r="2" spans="1:21" ht="18.75">
      <c r="B2" s="116" t="s">
        <v>103</v>
      </c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116"/>
      <c r="T2" s="70"/>
      <c r="U2" s="70"/>
    </row>
    <row r="3" spans="1:21" ht="15" customHeight="1">
      <c r="B3" s="138" t="str">
        <f>Összesítő!A3</f>
        <v xml:space="preserve"> 2019.11.29-től hatályos 7/2006. (V. 24.) TNM rendelet 7. sz. melléklete szerint</v>
      </c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8"/>
      <c r="R3" s="138"/>
      <c r="S3" s="138"/>
      <c r="T3" s="71"/>
      <c r="U3" s="71"/>
    </row>
    <row r="4" spans="1:21"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</row>
    <row r="5" spans="1:21">
      <c r="B5" s="49" t="s">
        <v>85</v>
      </c>
      <c r="C5" s="48" t="s">
        <v>115</v>
      </c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</row>
    <row r="6" spans="1:21">
      <c r="B6" s="49" t="s">
        <v>81</v>
      </c>
      <c r="C6" s="50" t="str">
        <f>Összesítő!A2</f>
        <v>2022.</v>
      </c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</row>
    <row r="7" spans="1:21" ht="12.75" customHeight="1">
      <c r="B7" s="51"/>
      <c r="C7" s="52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</row>
    <row r="8" spans="1:21">
      <c r="B8" s="49" t="s">
        <v>86</v>
      </c>
      <c r="C8" s="53"/>
      <c r="D8" s="53"/>
      <c r="E8" s="53"/>
      <c r="F8" s="53"/>
      <c r="G8" s="53"/>
      <c r="H8" s="53"/>
      <c r="I8" s="53"/>
      <c r="J8" s="53"/>
      <c r="K8" s="48"/>
      <c r="L8" s="48"/>
      <c r="M8" s="48"/>
      <c r="N8" s="48"/>
      <c r="O8" s="48"/>
      <c r="P8" s="48"/>
      <c r="Q8" s="48"/>
      <c r="R8" s="48"/>
      <c r="S8" s="48"/>
    </row>
    <row r="9" spans="1:21" ht="18.75" customHeight="1">
      <c r="B9" s="127" t="s">
        <v>88</v>
      </c>
      <c r="C9" s="128"/>
      <c r="D9" s="128"/>
      <c r="E9" s="128"/>
      <c r="F9" s="128"/>
      <c r="G9" s="128"/>
      <c r="H9" s="128"/>
      <c r="I9" s="128"/>
      <c r="J9" s="128"/>
      <c r="K9" s="129"/>
      <c r="L9" s="48"/>
      <c r="M9" s="48"/>
      <c r="N9" s="48"/>
      <c r="O9" s="48"/>
      <c r="P9" s="48"/>
      <c r="Q9" s="48"/>
      <c r="R9" s="48"/>
      <c r="S9" s="48"/>
    </row>
    <row r="10" spans="1:21">
      <c r="A10" s="72"/>
      <c r="B10" s="54" t="s">
        <v>78</v>
      </c>
      <c r="C10" s="124" t="s">
        <v>1</v>
      </c>
      <c r="D10" s="125"/>
      <c r="E10" s="125"/>
      <c r="F10" s="126"/>
      <c r="G10" s="124" t="s">
        <v>2</v>
      </c>
      <c r="H10" s="125"/>
      <c r="I10" s="125"/>
      <c r="J10" s="126"/>
      <c r="K10" s="130" t="s">
        <v>0</v>
      </c>
      <c r="L10" s="48"/>
      <c r="M10" s="55"/>
      <c r="N10" s="32" t="s">
        <v>107</v>
      </c>
      <c r="O10" s="33"/>
      <c r="P10" s="48"/>
      <c r="Q10" s="48"/>
      <c r="R10" s="48"/>
      <c r="S10" s="48"/>
    </row>
    <row r="11" spans="1:21">
      <c r="A11" s="72"/>
      <c r="B11" s="54" t="s">
        <v>80</v>
      </c>
      <c r="C11" s="133" t="s">
        <v>71</v>
      </c>
      <c r="D11" s="133"/>
      <c r="E11" s="133"/>
      <c r="F11" s="136" t="s">
        <v>74</v>
      </c>
      <c r="G11" s="56" t="s">
        <v>71</v>
      </c>
      <c r="H11" s="110" t="s">
        <v>73</v>
      </c>
      <c r="I11" s="134" t="s">
        <v>76</v>
      </c>
      <c r="J11" s="135"/>
      <c r="K11" s="131"/>
      <c r="L11" s="48"/>
      <c r="M11" s="30"/>
      <c r="N11" s="32" t="s">
        <v>108</v>
      </c>
      <c r="O11" s="33"/>
      <c r="P11" s="48"/>
      <c r="Q11" s="48"/>
      <c r="R11" s="48"/>
      <c r="S11" s="48"/>
    </row>
    <row r="12" spans="1:21">
      <c r="A12" s="72"/>
      <c r="B12" s="54" t="s">
        <v>77</v>
      </c>
      <c r="C12" s="56" t="s">
        <v>70</v>
      </c>
      <c r="D12" s="56" t="s">
        <v>72</v>
      </c>
      <c r="E12" s="56" t="s">
        <v>75</v>
      </c>
      <c r="F12" s="137"/>
      <c r="G12" s="133" t="s">
        <v>70</v>
      </c>
      <c r="H12" s="133"/>
      <c r="I12" s="133"/>
      <c r="J12" s="56" t="s">
        <v>72</v>
      </c>
      <c r="K12" s="132"/>
      <c r="L12" s="48"/>
      <c r="M12" s="31"/>
      <c r="N12" s="32" t="s">
        <v>109</v>
      </c>
      <c r="O12" s="33"/>
      <c r="P12" s="48"/>
      <c r="Q12" s="48"/>
      <c r="R12" s="48"/>
      <c r="S12" s="48"/>
    </row>
    <row r="13" spans="1:21" ht="18.75" customHeight="1">
      <c r="A13" s="73"/>
      <c r="B13" s="57" t="s">
        <v>79</v>
      </c>
      <c r="C13" s="58">
        <v>0</v>
      </c>
      <c r="D13" s="58">
        <v>11981.944444444443</v>
      </c>
      <c r="E13" s="58">
        <v>0</v>
      </c>
      <c r="F13" s="58">
        <v>0</v>
      </c>
      <c r="G13" s="58">
        <v>19559.948794444445</v>
      </c>
      <c r="H13" s="58">
        <v>0</v>
      </c>
      <c r="I13" s="58">
        <v>0</v>
      </c>
      <c r="J13" s="58">
        <v>0</v>
      </c>
      <c r="K13" s="58">
        <f>SUM(C13:J13)</f>
        <v>31541.893238888886</v>
      </c>
      <c r="L13" s="48"/>
      <c r="M13" s="48"/>
      <c r="N13" s="48"/>
      <c r="O13" s="48"/>
      <c r="P13" s="48"/>
      <c r="Q13" s="48"/>
      <c r="R13" s="48"/>
      <c r="S13" s="48"/>
    </row>
    <row r="14" spans="1:21">
      <c r="A14" s="73"/>
      <c r="B14" s="59"/>
      <c r="C14" s="60">
        <f>C13*3.6</f>
        <v>0</v>
      </c>
      <c r="D14" s="60">
        <f t="shared" ref="D14:J14" si="0">D13*3.6</f>
        <v>43135</v>
      </c>
      <c r="E14" s="60">
        <f t="shared" si="0"/>
        <v>0</v>
      </c>
      <c r="F14" s="60">
        <f t="shared" si="0"/>
        <v>0</v>
      </c>
      <c r="G14" s="60">
        <f t="shared" si="0"/>
        <v>70415.815660000007</v>
      </c>
      <c r="H14" s="60">
        <f t="shared" si="0"/>
        <v>0</v>
      </c>
      <c r="I14" s="60">
        <f t="shared" si="0"/>
        <v>0</v>
      </c>
      <c r="J14" s="60">
        <f t="shared" si="0"/>
        <v>0</v>
      </c>
      <c r="K14" s="60">
        <f>SUM(C14:J14)</f>
        <v>113550.81566000001</v>
      </c>
      <c r="L14" s="48"/>
      <c r="M14" s="48"/>
      <c r="N14" s="48"/>
      <c r="O14" s="48"/>
      <c r="P14" s="48"/>
      <c r="Q14" s="48"/>
      <c r="R14" s="48"/>
      <c r="S14" s="48"/>
    </row>
    <row r="15" spans="1:21" ht="12.75" customHeight="1">
      <c r="A15" s="73"/>
      <c r="B15" s="59" t="s">
        <v>87</v>
      </c>
      <c r="C15" s="61"/>
      <c r="D15" s="61"/>
      <c r="E15" s="61"/>
      <c r="F15" s="61"/>
      <c r="G15" s="61"/>
      <c r="H15" s="61"/>
      <c r="I15" s="61"/>
      <c r="J15" s="61"/>
      <c r="K15" s="61"/>
      <c r="L15" s="48"/>
      <c r="M15" s="48"/>
      <c r="N15" s="48"/>
      <c r="O15" s="48"/>
      <c r="P15" s="48"/>
      <c r="Q15" s="48"/>
      <c r="R15" s="48"/>
      <c r="S15" s="48"/>
    </row>
    <row r="16" spans="1:21" ht="12.75" customHeight="1">
      <c r="A16" s="73"/>
      <c r="B16" s="62" t="s">
        <v>63</v>
      </c>
      <c r="C16" s="63" t="s">
        <v>89</v>
      </c>
      <c r="D16" s="61"/>
      <c r="E16" s="61"/>
      <c r="F16" s="61"/>
      <c r="G16" s="61"/>
      <c r="H16" s="61"/>
      <c r="I16" s="61"/>
      <c r="J16" s="61"/>
      <c r="K16" s="61"/>
      <c r="L16" s="48"/>
      <c r="M16" s="48"/>
      <c r="N16" s="48"/>
      <c r="O16" s="48"/>
      <c r="P16" s="48"/>
      <c r="Q16" s="48"/>
      <c r="R16" s="48"/>
      <c r="S16" s="48"/>
    </row>
    <row r="17" spans="1:19" ht="12.75" customHeight="1">
      <c r="A17" s="73"/>
      <c r="B17" s="62" t="s">
        <v>65</v>
      </c>
      <c r="C17" s="63" t="s">
        <v>90</v>
      </c>
      <c r="D17" s="61"/>
      <c r="E17" s="61"/>
      <c r="F17" s="61"/>
      <c r="G17" s="61"/>
      <c r="H17" s="61"/>
      <c r="I17" s="61"/>
      <c r="J17" s="61"/>
      <c r="K17" s="61"/>
      <c r="L17" s="48"/>
      <c r="M17" s="48"/>
      <c r="N17" s="48"/>
      <c r="O17" s="48"/>
      <c r="P17" s="48"/>
      <c r="Q17" s="48"/>
      <c r="R17" s="48"/>
      <c r="S17" s="48"/>
    </row>
    <row r="18" spans="1:19" ht="12.75" customHeight="1">
      <c r="A18" s="73"/>
      <c r="B18" s="62" t="s">
        <v>66</v>
      </c>
      <c r="C18" s="63" t="s">
        <v>91</v>
      </c>
      <c r="D18" s="61"/>
      <c r="E18" s="61"/>
      <c r="F18" s="61"/>
      <c r="G18" s="61"/>
      <c r="H18" s="61"/>
      <c r="I18" s="61"/>
      <c r="J18" s="61"/>
      <c r="K18" s="61"/>
      <c r="L18" s="48"/>
      <c r="M18" s="48"/>
      <c r="N18" s="48"/>
      <c r="O18" s="48"/>
      <c r="P18" s="48"/>
      <c r="Q18" s="48"/>
      <c r="R18" s="48"/>
      <c r="S18" s="48"/>
    </row>
    <row r="19" spans="1:19" ht="12.75" customHeight="1">
      <c r="A19" s="73"/>
      <c r="B19" s="62" t="s">
        <v>3</v>
      </c>
      <c r="C19" s="63" t="s">
        <v>92</v>
      </c>
      <c r="D19" s="61"/>
      <c r="E19" s="61"/>
      <c r="F19" s="61"/>
      <c r="G19" s="61"/>
      <c r="H19" s="61"/>
      <c r="I19" s="61"/>
      <c r="J19" s="61"/>
      <c r="K19" s="61"/>
      <c r="L19" s="48"/>
      <c r="M19" s="48"/>
      <c r="N19" s="48"/>
      <c r="O19" s="48"/>
      <c r="P19" s="48"/>
      <c r="Q19" s="48"/>
      <c r="R19" s="48"/>
      <c r="S19" s="48"/>
    </row>
    <row r="20" spans="1:19" ht="12.75" customHeight="1">
      <c r="A20" s="73"/>
      <c r="B20" s="62" t="s">
        <v>4</v>
      </c>
      <c r="C20" s="63" t="s">
        <v>93</v>
      </c>
      <c r="D20" s="61"/>
      <c r="E20" s="61"/>
      <c r="F20" s="61"/>
      <c r="G20" s="61"/>
      <c r="H20" s="61"/>
      <c r="I20" s="61"/>
      <c r="J20" s="61"/>
      <c r="K20" s="61"/>
      <c r="L20" s="48"/>
      <c r="M20" s="48"/>
      <c r="N20" s="48"/>
      <c r="O20" s="48"/>
      <c r="P20" s="48"/>
      <c r="Q20" s="48"/>
      <c r="R20" s="48"/>
      <c r="S20" s="48"/>
    </row>
    <row r="21" spans="1:19" ht="12.75" customHeight="1">
      <c r="A21" s="73"/>
      <c r="B21" s="62" t="s">
        <v>67</v>
      </c>
      <c r="C21" s="63" t="s">
        <v>94</v>
      </c>
      <c r="D21" s="61"/>
      <c r="E21" s="61"/>
      <c r="F21" s="61"/>
      <c r="G21" s="61"/>
      <c r="H21" s="61"/>
      <c r="I21" s="61"/>
      <c r="J21" s="61"/>
      <c r="K21" s="61"/>
      <c r="L21" s="48"/>
      <c r="M21" s="48"/>
      <c r="N21" s="48"/>
      <c r="O21" s="48"/>
      <c r="P21" s="48"/>
      <c r="Q21" s="48"/>
      <c r="R21" s="48"/>
      <c r="S21" s="48"/>
    </row>
    <row r="22" spans="1:19" ht="12.75" customHeight="1">
      <c r="A22" s="73"/>
      <c r="B22" s="62" t="s">
        <v>69</v>
      </c>
      <c r="C22" s="63" t="s">
        <v>95</v>
      </c>
      <c r="D22" s="61"/>
      <c r="E22" s="61"/>
      <c r="F22" s="61"/>
      <c r="G22" s="61"/>
      <c r="H22" s="61"/>
      <c r="I22" s="61"/>
      <c r="J22" s="61"/>
      <c r="K22" s="61"/>
      <c r="L22" s="48"/>
      <c r="M22" s="48"/>
      <c r="N22" s="48"/>
      <c r="O22" s="48"/>
      <c r="P22" s="48"/>
      <c r="Q22" s="48"/>
      <c r="R22" s="48"/>
      <c r="S22" s="48"/>
    </row>
    <row r="23" spans="1:19" ht="12.75" customHeight="1">
      <c r="A23" s="73"/>
      <c r="B23" s="59"/>
      <c r="C23" s="61"/>
      <c r="D23" s="61"/>
      <c r="E23" s="61"/>
      <c r="F23" s="61"/>
      <c r="G23" s="61"/>
      <c r="H23" s="61"/>
      <c r="I23" s="61"/>
      <c r="J23" s="61"/>
      <c r="K23" s="61"/>
      <c r="L23" s="48"/>
      <c r="M23" s="48"/>
      <c r="N23" s="48"/>
      <c r="O23" s="48"/>
      <c r="P23" s="48"/>
      <c r="Q23" s="48"/>
      <c r="R23" s="48"/>
      <c r="S23" s="48"/>
    </row>
    <row r="24" spans="1:19" ht="15.75">
      <c r="B24" s="64" t="s">
        <v>3</v>
      </c>
      <c r="C24" s="55">
        <v>1.1200000000000001</v>
      </c>
      <c r="D24" s="65">
        <v>0.55000000000000004</v>
      </c>
      <c r="E24" s="65">
        <v>0.54</v>
      </c>
      <c r="F24" s="55">
        <v>0</v>
      </c>
      <c r="G24" s="55">
        <v>1.1200000000000001</v>
      </c>
      <c r="H24" s="55">
        <v>0.6</v>
      </c>
      <c r="I24" s="112">
        <v>0.6</v>
      </c>
      <c r="J24" s="65">
        <v>0.432</v>
      </c>
      <c r="K24" s="67" t="s">
        <v>96</v>
      </c>
      <c r="L24" s="48"/>
      <c r="M24" s="48"/>
      <c r="N24" s="48"/>
      <c r="O24" s="48"/>
      <c r="P24" s="48"/>
      <c r="Q24" s="48"/>
      <c r="R24" s="48"/>
      <c r="S24" s="48"/>
    </row>
    <row r="25" spans="1:19" ht="15.75">
      <c r="B25" s="64" t="s">
        <v>4</v>
      </c>
      <c r="C25" s="99">
        <f t="shared" ref="C25:J25" si="1">C13/$K13</f>
        <v>0</v>
      </c>
      <c r="D25" s="99">
        <f t="shared" si="1"/>
        <v>0.37987397756047081</v>
      </c>
      <c r="E25" s="99">
        <f t="shared" si="1"/>
        <v>0</v>
      </c>
      <c r="F25" s="99">
        <f t="shared" si="1"/>
        <v>0</v>
      </c>
      <c r="G25" s="99">
        <f t="shared" si="1"/>
        <v>0.62012602243952919</v>
      </c>
      <c r="H25" s="99">
        <f t="shared" si="1"/>
        <v>0</v>
      </c>
      <c r="I25" s="99">
        <f t="shared" si="1"/>
        <v>0</v>
      </c>
      <c r="J25" s="99">
        <f t="shared" si="1"/>
        <v>0</v>
      </c>
      <c r="K25" s="7"/>
      <c r="L25" s="48"/>
      <c r="M25" s="48"/>
      <c r="N25" s="48"/>
      <c r="O25" s="48"/>
      <c r="P25" s="48"/>
      <c r="Q25" s="48"/>
      <c r="R25" s="48"/>
      <c r="S25" s="48"/>
    </row>
    <row r="26" spans="1:19" ht="15.75">
      <c r="B26" s="64" t="s">
        <v>67</v>
      </c>
      <c r="C26" s="55">
        <v>0</v>
      </c>
      <c r="D26" s="65">
        <v>0</v>
      </c>
      <c r="E26" s="65">
        <v>0</v>
      </c>
      <c r="F26" s="55">
        <v>1</v>
      </c>
      <c r="G26" s="55">
        <v>0</v>
      </c>
      <c r="H26" s="55">
        <v>1</v>
      </c>
      <c r="I26" s="55">
        <v>1</v>
      </c>
      <c r="J26" s="65">
        <v>1</v>
      </c>
      <c r="K26" s="63" t="s">
        <v>98</v>
      </c>
      <c r="L26" s="48"/>
      <c r="M26" s="48"/>
      <c r="N26" s="48"/>
      <c r="O26" s="48"/>
      <c r="P26" s="48"/>
      <c r="Q26" s="48"/>
      <c r="R26" s="48"/>
      <c r="S26" s="48"/>
    </row>
    <row r="27" spans="1:19">
      <c r="B27" s="62"/>
      <c r="C27" s="48"/>
      <c r="D27" s="68"/>
      <c r="E27" s="68"/>
      <c r="F27" s="48"/>
      <c r="G27" s="48"/>
      <c r="H27" s="48"/>
      <c r="I27" s="48"/>
      <c r="J27" s="68"/>
      <c r="K27" s="63"/>
      <c r="L27" s="48"/>
      <c r="M27" s="48"/>
      <c r="N27" s="48"/>
      <c r="O27" s="48"/>
      <c r="P27" s="48"/>
      <c r="Q27" s="48"/>
      <c r="R27" s="48"/>
      <c r="S27" s="48"/>
    </row>
    <row r="28" spans="1:19">
      <c r="B28" s="62"/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</row>
    <row r="29" spans="1:19" ht="14.25">
      <c r="B29" s="49" t="s">
        <v>83</v>
      </c>
      <c r="C29" s="48"/>
      <c r="D29" s="48"/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</row>
    <row r="30" spans="1:19">
      <c r="B30" s="48"/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</row>
    <row r="31" spans="1:19">
      <c r="B31" s="48"/>
      <c r="C31" s="48"/>
      <c r="D31" s="48"/>
      <c r="E31" s="48"/>
      <c r="F31" s="48"/>
      <c r="G31" s="48"/>
      <c r="H31" s="48"/>
      <c r="I31" s="48"/>
      <c r="J31" s="48"/>
      <c r="K31" s="48"/>
      <c r="L31" s="48"/>
      <c r="M31" s="48"/>
      <c r="N31" s="48"/>
      <c r="O31" s="48"/>
      <c r="P31" s="48"/>
      <c r="Q31" s="48"/>
      <c r="R31" s="48"/>
      <c r="S31" s="48"/>
    </row>
    <row r="32" spans="1:19">
      <c r="B32" s="48"/>
      <c r="C32" s="48"/>
      <c r="D32" s="48"/>
      <c r="E32" s="48"/>
      <c r="F32" s="48"/>
      <c r="G32" s="67" t="s">
        <v>105</v>
      </c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</row>
    <row r="33" spans="2:19">
      <c r="B33" s="48"/>
      <c r="C33" s="48"/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48"/>
      <c r="R33" s="48"/>
      <c r="S33" s="48"/>
    </row>
    <row r="34" spans="2:19">
      <c r="B34" s="48"/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</row>
    <row r="35" spans="2:19">
      <c r="B35" s="48"/>
      <c r="C35" s="64" t="s">
        <v>63</v>
      </c>
      <c r="D35" s="65">
        <v>0.15</v>
      </c>
      <c r="E35" s="63" t="s">
        <v>99</v>
      </c>
      <c r="F35" s="48"/>
      <c r="G35" s="48"/>
      <c r="H35" s="48"/>
      <c r="I35" s="48"/>
      <c r="J35" s="48"/>
      <c r="K35" s="48"/>
      <c r="L35" s="48"/>
      <c r="M35" s="48"/>
      <c r="N35" s="48"/>
      <c r="O35" s="48"/>
      <c r="P35" s="48"/>
      <c r="Q35" s="48"/>
      <c r="R35" s="48"/>
      <c r="S35" s="48"/>
    </row>
    <row r="36" spans="2:19" ht="15.75">
      <c r="B36" s="48"/>
      <c r="C36" s="64" t="s">
        <v>65</v>
      </c>
      <c r="D36" s="55">
        <v>2.5</v>
      </c>
      <c r="E36" s="63" t="s">
        <v>100</v>
      </c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</row>
    <row r="37" spans="2:19" ht="15.75">
      <c r="B37" s="48"/>
      <c r="C37" s="64" t="s">
        <v>66</v>
      </c>
      <c r="D37" s="30">
        <f>IF(K13&gt;=139000,0.006,IF(AND(K13&gt;=27800,139000&gt;K13),0.008,0.011))</f>
        <v>8.0000000000000002E-3</v>
      </c>
      <c r="E37" s="63" t="s">
        <v>101</v>
      </c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</row>
    <row r="38" spans="2:19" ht="15.75">
      <c r="B38" s="48"/>
      <c r="C38" s="64" t="s">
        <v>3</v>
      </c>
      <c r="D38" s="65" t="s">
        <v>5</v>
      </c>
      <c r="E38" s="48"/>
      <c r="F38" s="48"/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48"/>
    </row>
    <row r="39" spans="2:19" ht="15.75">
      <c r="B39" s="48"/>
      <c r="C39" s="64" t="s">
        <v>4</v>
      </c>
      <c r="D39" s="35" t="s">
        <v>5</v>
      </c>
      <c r="E39" s="48"/>
      <c r="F39" s="48"/>
      <c r="G39" s="48"/>
      <c r="H39" s="48"/>
      <c r="I39" s="48"/>
      <c r="J39" s="48"/>
      <c r="K39" s="48"/>
      <c r="L39" s="48"/>
      <c r="M39" s="48"/>
      <c r="N39" s="48"/>
      <c r="O39" s="48"/>
      <c r="P39" s="48"/>
      <c r="Q39" s="48"/>
      <c r="R39" s="48"/>
      <c r="S39" s="48"/>
    </row>
    <row r="40" spans="2:19">
      <c r="B40" s="48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48"/>
      <c r="O40" s="48"/>
      <c r="P40" s="48"/>
      <c r="Q40" s="48"/>
      <c r="R40" s="48"/>
      <c r="S40" s="48"/>
    </row>
    <row r="41" spans="2:19" ht="18.75" customHeight="1">
      <c r="B41" s="48"/>
      <c r="C41" s="26" t="s">
        <v>64</v>
      </c>
      <c r="D41" s="27">
        <f>(1/(1-D35))*(D36*D37+SUMPRODUCT(C24:J24,C25:J25))</f>
        <v>1.0864374503418019</v>
      </c>
      <c r="E41" s="48"/>
      <c r="F41" s="48"/>
      <c r="G41" s="48"/>
      <c r="H41" s="48"/>
      <c r="I41" s="48"/>
      <c r="J41" s="48"/>
      <c r="K41" s="48"/>
      <c r="L41" s="48"/>
      <c r="M41" s="48"/>
      <c r="N41" s="48"/>
      <c r="O41" s="48"/>
      <c r="P41" s="48"/>
      <c r="Q41" s="48"/>
      <c r="R41" s="48"/>
      <c r="S41" s="48"/>
    </row>
    <row r="42" spans="2:19">
      <c r="B42" s="48"/>
      <c r="C42" s="48"/>
      <c r="D42" s="48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48"/>
      <c r="S42" s="48"/>
    </row>
    <row r="43" spans="2:19">
      <c r="B43" s="48"/>
      <c r="C43" s="48"/>
      <c r="D43" s="48"/>
      <c r="E43" s="48"/>
      <c r="F43" s="48"/>
      <c r="G43" s="48"/>
      <c r="H43" s="48"/>
      <c r="I43" s="48"/>
      <c r="J43" s="48"/>
      <c r="K43" s="48"/>
      <c r="L43" s="48"/>
      <c r="M43" s="48"/>
      <c r="N43" s="48"/>
      <c r="O43" s="48"/>
      <c r="P43" s="48"/>
      <c r="Q43" s="48"/>
      <c r="R43" s="48"/>
      <c r="S43" s="48"/>
    </row>
    <row r="44" spans="2:19" ht="14.25">
      <c r="B44" s="49" t="s">
        <v>82</v>
      </c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</row>
    <row r="45" spans="2:19">
      <c r="B45" s="48"/>
      <c r="C45" s="48"/>
      <c r="D45" s="48"/>
      <c r="E45" s="48"/>
      <c r="F45" s="48"/>
      <c r="G45" s="48"/>
      <c r="H45" s="48"/>
      <c r="I45" s="48"/>
      <c r="J45" s="48"/>
      <c r="K45" s="48"/>
      <c r="L45" s="48"/>
      <c r="M45" s="48"/>
      <c r="N45" s="48"/>
      <c r="O45" s="48"/>
      <c r="P45" s="48"/>
      <c r="Q45" s="48"/>
      <c r="R45" s="48"/>
      <c r="S45" s="48"/>
    </row>
    <row r="46" spans="2:19">
      <c r="B46" s="48"/>
      <c r="C46" s="48"/>
      <c r="D46" s="48"/>
      <c r="E46" s="48"/>
      <c r="F46" s="48"/>
      <c r="G46" s="48"/>
      <c r="H46" s="48"/>
      <c r="I46" s="48"/>
      <c r="J46" s="48"/>
      <c r="K46" s="48"/>
      <c r="L46" s="48"/>
      <c r="M46" s="48"/>
      <c r="N46" s="48"/>
      <c r="O46" s="48"/>
      <c r="P46" s="48"/>
      <c r="Q46" s="48"/>
      <c r="R46" s="48"/>
      <c r="S46" s="48"/>
    </row>
    <row r="47" spans="2:19">
      <c r="B47" s="48"/>
      <c r="C47" s="48"/>
      <c r="D47" s="48"/>
      <c r="E47" s="48"/>
      <c r="F47" s="48"/>
      <c r="G47" s="67" t="s">
        <v>106</v>
      </c>
      <c r="H47" s="48"/>
      <c r="I47" s="48"/>
      <c r="J47" s="48"/>
      <c r="K47" s="48"/>
      <c r="L47" s="48"/>
      <c r="M47" s="48"/>
      <c r="N47" s="48"/>
      <c r="O47" s="48"/>
      <c r="P47" s="48"/>
      <c r="Q47" s="48"/>
      <c r="R47" s="48"/>
      <c r="S47" s="48"/>
    </row>
    <row r="48" spans="2:19">
      <c r="B48" s="48"/>
      <c r="C48" s="48"/>
      <c r="D48" s="48"/>
      <c r="E48" s="48"/>
      <c r="F48" s="48"/>
      <c r="G48" s="48"/>
      <c r="H48" s="48"/>
      <c r="I48" s="48"/>
      <c r="J48" s="48"/>
      <c r="K48" s="48"/>
      <c r="L48" s="48"/>
      <c r="M48" s="48"/>
      <c r="N48" s="48"/>
      <c r="O48" s="48"/>
      <c r="P48" s="48"/>
      <c r="Q48" s="48"/>
      <c r="R48" s="48"/>
      <c r="S48" s="48"/>
    </row>
    <row r="49" spans="2:19">
      <c r="B49" s="48"/>
      <c r="C49" s="48"/>
      <c r="D49" s="48"/>
      <c r="E49" s="48"/>
      <c r="F49" s="48"/>
      <c r="G49" s="48"/>
      <c r="H49" s="48"/>
      <c r="I49" s="48"/>
      <c r="J49" s="48"/>
      <c r="K49" s="48"/>
      <c r="L49" s="48"/>
      <c r="M49" s="48"/>
      <c r="N49" s="48"/>
      <c r="O49" s="48"/>
      <c r="P49" s="48"/>
      <c r="Q49" s="48"/>
      <c r="R49" s="48"/>
      <c r="S49" s="48"/>
    </row>
    <row r="50" spans="2:19" ht="15.75">
      <c r="B50" s="48"/>
      <c r="C50" s="64" t="s">
        <v>4</v>
      </c>
      <c r="D50" s="35" t="s">
        <v>5</v>
      </c>
      <c r="E50" s="48"/>
      <c r="F50" s="48"/>
      <c r="G50" s="48"/>
      <c r="H50" s="48"/>
      <c r="I50" s="48"/>
      <c r="J50" s="48"/>
      <c r="K50" s="48"/>
      <c r="L50" s="48"/>
      <c r="M50" s="48"/>
      <c r="N50" s="48"/>
      <c r="O50" s="48"/>
      <c r="P50" s="48"/>
      <c r="Q50" s="48"/>
      <c r="R50" s="48"/>
      <c r="S50" s="48"/>
    </row>
    <row r="51" spans="2:19" ht="15.75">
      <c r="B51" s="48"/>
      <c r="C51" s="64" t="s">
        <v>67</v>
      </c>
      <c r="D51" s="65" t="s">
        <v>5</v>
      </c>
      <c r="E51" s="48"/>
      <c r="F51" s="48"/>
      <c r="G51" s="48"/>
      <c r="H51" s="48"/>
      <c r="I51" s="48"/>
      <c r="J51" s="48"/>
      <c r="K51" s="48"/>
      <c r="L51" s="48"/>
      <c r="M51" s="48"/>
      <c r="N51" s="48"/>
      <c r="O51" s="48"/>
      <c r="P51" s="48"/>
      <c r="Q51" s="48"/>
      <c r="R51" s="48"/>
      <c r="S51" s="48"/>
    </row>
    <row r="52" spans="2:19" ht="15.75">
      <c r="B52" s="48"/>
      <c r="C52" s="64" t="s">
        <v>66</v>
      </c>
      <c r="D52" s="30">
        <f>D37</f>
        <v>8.0000000000000002E-3</v>
      </c>
      <c r="E52" s="63" t="s">
        <v>101</v>
      </c>
      <c r="F52" s="48"/>
      <c r="G52" s="48"/>
      <c r="H52" s="48"/>
      <c r="I52" s="48"/>
      <c r="J52" s="48"/>
      <c r="K52" s="48"/>
      <c r="L52" s="48"/>
      <c r="M52" s="48"/>
      <c r="N52" s="48"/>
      <c r="O52" s="48"/>
      <c r="P52" s="48"/>
      <c r="Q52" s="48"/>
      <c r="R52" s="48"/>
      <c r="S52" s="48"/>
    </row>
    <row r="53" spans="2:19" ht="15.75">
      <c r="B53" s="48"/>
      <c r="C53" s="64" t="s">
        <v>69</v>
      </c>
      <c r="D53" s="55">
        <v>0.1</v>
      </c>
      <c r="E53" s="63" t="s">
        <v>102</v>
      </c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48"/>
      <c r="R53" s="48"/>
      <c r="S53" s="48"/>
    </row>
    <row r="54" spans="2:19">
      <c r="B54" s="48"/>
      <c r="C54" s="48"/>
      <c r="D54" s="48"/>
      <c r="E54" s="48"/>
      <c r="F54" s="48"/>
      <c r="G54" s="48"/>
      <c r="H54" s="48"/>
      <c r="I54" s="48"/>
      <c r="J54" s="48"/>
      <c r="K54" s="48"/>
      <c r="L54" s="48"/>
      <c r="M54" s="48"/>
      <c r="N54" s="48"/>
      <c r="O54" s="48"/>
      <c r="P54" s="48"/>
      <c r="Q54" s="48"/>
      <c r="R54" s="48"/>
      <c r="S54" s="48"/>
    </row>
    <row r="55" spans="2:19" ht="18.75" customHeight="1">
      <c r="B55" s="48"/>
      <c r="C55" s="26" t="s">
        <v>68</v>
      </c>
      <c r="D55" s="27">
        <f>(SUMPRODUCT(C25:J25,C26:J26)+(D52*D53))/(1+D52)</f>
        <v>7.9365079365079365E-4</v>
      </c>
      <c r="E55" s="48"/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</row>
    <row r="56" spans="2:19">
      <c r="B56" s="48"/>
      <c r="C56" s="48"/>
      <c r="D56" s="48"/>
      <c r="E56" s="48"/>
      <c r="F56" s="48"/>
      <c r="G56" s="48"/>
      <c r="H56" s="48"/>
      <c r="I56" s="48"/>
      <c r="J56" s="48"/>
      <c r="K56" s="48"/>
      <c r="L56" s="48"/>
      <c r="M56" s="48"/>
      <c r="N56" s="48"/>
      <c r="O56" s="48"/>
      <c r="P56" s="48"/>
      <c r="Q56" s="48"/>
      <c r="R56" s="48"/>
      <c r="S56" s="48"/>
    </row>
  </sheetData>
  <sheetProtection algorithmName="SHA-512" hashValue="zmExWQmhDB6C/Mn//xuFjwlJH634cOMmNSpFGyeUuBp+ua2faHTpEZ9pTQuDfXut1yqjrxavUElK0ZL0YszzWw==" saltValue="oc1TGYSQzI5b+uS7Pw0KEQ==" spinCount="100000" sheet="1" objects="1" scenarios="1"/>
  <protectedRanges>
    <protectedRange sqref="C13:J14" name="MWh és GJ adatok"/>
  </protectedRanges>
  <mergeCells count="11">
    <mergeCell ref="G10:J10"/>
    <mergeCell ref="B9:K9"/>
    <mergeCell ref="B3:S3"/>
    <mergeCell ref="B2:S2"/>
    <mergeCell ref="B1:S1"/>
    <mergeCell ref="K10:K12"/>
    <mergeCell ref="G12:I12"/>
    <mergeCell ref="C11:E11"/>
    <mergeCell ref="I11:J11"/>
    <mergeCell ref="F11:F12"/>
    <mergeCell ref="C10:F10"/>
  </mergeCells>
  <printOptions horizontalCentered="1"/>
  <pageMargins left="0.39370078740157483" right="0.39370078740157483" top="0.39370078740157483" bottom="0.39370078740157483" header="0.19685039370078741" footer="0.19685039370078741"/>
  <pageSetup paperSize="9" scale="70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4"/>
    <pageSetUpPr autoPageBreaks="0" fitToPage="1"/>
  </sheetPr>
  <dimension ref="A1:U56"/>
  <sheetViews>
    <sheetView zoomScaleNormal="100" workbookViewId="0"/>
  </sheetViews>
  <sheetFormatPr defaultRowHeight="12.75"/>
  <cols>
    <col min="1" max="1" width="9.140625" style="69" customWidth="1"/>
    <col min="2" max="2" width="20.7109375" style="69" bestFit="1" customWidth="1"/>
    <col min="3" max="9" width="11.140625" style="69" customWidth="1"/>
    <col min="10" max="10" width="11" style="69" customWidth="1"/>
    <col min="11" max="11" width="11.140625" style="69" customWidth="1"/>
    <col min="12" max="16384" width="9.140625" style="69"/>
  </cols>
  <sheetData>
    <row r="1" spans="1:21" ht="18.75">
      <c r="B1" s="116" t="s">
        <v>84</v>
      </c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116"/>
      <c r="T1" s="70"/>
      <c r="U1" s="70"/>
    </row>
    <row r="2" spans="1:21" ht="18.75">
      <c r="B2" s="116" t="s">
        <v>103</v>
      </c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116"/>
      <c r="T2" s="70"/>
      <c r="U2" s="70"/>
    </row>
    <row r="3" spans="1:21" ht="15" customHeight="1">
      <c r="B3" s="138" t="str">
        <f>Összesítő!A3</f>
        <v xml:space="preserve"> 2019.11.29-től hatályos 7/2006. (V. 24.) TNM rendelet 7. sz. melléklete szerint</v>
      </c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8"/>
      <c r="R3" s="138"/>
      <c r="S3" s="138"/>
      <c r="T3" s="71"/>
      <c r="U3" s="71"/>
    </row>
    <row r="4" spans="1:21"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</row>
    <row r="5" spans="1:21">
      <c r="B5" s="49" t="s">
        <v>85</v>
      </c>
      <c r="C5" s="48" t="s">
        <v>116</v>
      </c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</row>
    <row r="6" spans="1:21">
      <c r="B6" s="49" t="s">
        <v>81</v>
      </c>
      <c r="C6" s="50" t="str">
        <f>Összesítő!A2</f>
        <v>2022.</v>
      </c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</row>
    <row r="7" spans="1:21" ht="12.75" customHeight="1">
      <c r="B7" s="51"/>
      <c r="C7" s="52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</row>
    <row r="8" spans="1:21">
      <c r="B8" s="49" t="s">
        <v>86</v>
      </c>
      <c r="C8" s="53"/>
      <c r="D8" s="53"/>
      <c r="E8" s="53"/>
      <c r="F8" s="53"/>
      <c r="G8" s="53"/>
      <c r="H8" s="53"/>
      <c r="I8" s="53"/>
      <c r="J8" s="53"/>
      <c r="K8" s="48"/>
      <c r="L8" s="48"/>
      <c r="M8" s="48"/>
      <c r="N8" s="48"/>
      <c r="O8" s="48"/>
      <c r="P8" s="48"/>
      <c r="Q8" s="48"/>
      <c r="R8" s="48"/>
      <c r="S8" s="48"/>
    </row>
    <row r="9" spans="1:21" ht="18.75" customHeight="1">
      <c r="B9" s="127" t="s">
        <v>88</v>
      </c>
      <c r="C9" s="128"/>
      <c r="D9" s="128"/>
      <c r="E9" s="128"/>
      <c r="F9" s="128"/>
      <c r="G9" s="128"/>
      <c r="H9" s="128"/>
      <c r="I9" s="128"/>
      <c r="J9" s="128"/>
      <c r="K9" s="129"/>
      <c r="L9" s="48"/>
      <c r="M9" s="48"/>
      <c r="N9" s="48"/>
      <c r="O9" s="48"/>
      <c r="P9" s="48"/>
      <c r="Q9" s="48"/>
      <c r="R9" s="48"/>
      <c r="S9" s="48"/>
    </row>
    <row r="10" spans="1:21">
      <c r="A10" s="72"/>
      <c r="B10" s="54" t="s">
        <v>78</v>
      </c>
      <c r="C10" s="124" t="s">
        <v>1</v>
      </c>
      <c r="D10" s="125"/>
      <c r="E10" s="125"/>
      <c r="F10" s="126"/>
      <c r="G10" s="124" t="s">
        <v>2</v>
      </c>
      <c r="H10" s="125"/>
      <c r="I10" s="125"/>
      <c r="J10" s="126"/>
      <c r="K10" s="130" t="s">
        <v>0</v>
      </c>
      <c r="L10" s="48"/>
      <c r="M10" s="55"/>
      <c r="N10" s="32" t="s">
        <v>107</v>
      </c>
      <c r="O10" s="33"/>
      <c r="P10" s="48"/>
      <c r="Q10" s="48"/>
      <c r="R10" s="48"/>
      <c r="S10" s="48"/>
    </row>
    <row r="11" spans="1:21">
      <c r="A11" s="72"/>
      <c r="B11" s="54" t="s">
        <v>80</v>
      </c>
      <c r="C11" s="133" t="s">
        <v>71</v>
      </c>
      <c r="D11" s="133"/>
      <c r="E11" s="133"/>
      <c r="F11" s="136" t="s">
        <v>74</v>
      </c>
      <c r="G11" s="56" t="s">
        <v>71</v>
      </c>
      <c r="H11" s="110" t="s">
        <v>73</v>
      </c>
      <c r="I11" s="134" t="s">
        <v>76</v>
      </c>
      <c r="J11" s="135"/>
      <c r="K11" s="131"/>
      <c r="L11" s="48"/>
      <c r="M11" s="30"/>
      <c r="N11" s="32" t="s">
        <v>108</v>
      </c>
      <c r="O11" s="33"/>
      <c r="P11" s="48"/>
      <c r="Q11" s="48"/>
      <c r="R11" s="48"/>
      <c r="S11" s="48"/>
    </row>
    <row r="12" spans="1:21">
      <c r="A12" s="72"/>
      <c r="B12" s="54" t="s">
        <v>77</v>
      </c>
      <c r="C12" s="56" t="s">
        <v>70</v>
      </c>
      <c r="D12" s="56" t="s">
        <v>72</v>
      </c>
      <c r="E12" s="56" t="s">
        <v>75</v>
      </c>
      <c r="F12" s="137"/>
      <c r="G12" s="133" t="s">
        <v>70</v>
      </c>
      <c r="H12" s="133"/>
      <c r="I12" s="133"/>
      <c r="J12" s="56" t="s">
        <v>72</v>
      </c>
      <c r="K12" s="132"/>
      <c r="L12" s="48"/>
      <c r="M12" s="31"/>
      <c r="N12" s="32" t="s">
        <v>109</v>
      </c>
      <c r="O12" s="33"/>
      <c r="P12" s="48"/>
      <c r="Q12" s="48"/>
      <c r="R12" s="48"/>
      <c r="S12" s="48"/>
    </row>
    <row r="13" spans="1:21" ht="18.75" customHeight="1">
      <c r="A13" s="73"/>
      <c r="B13" s="57" t="s">
        <v>79</v>
      </c>
      <c r="C13" s="58">
        <v>0</v>
      </c>
      <c r="D13" s="58">
        <v>0</v>
      </c>
      <c r="E13" s="58">
        <v>0</v>
      </c>
      <c r="F13" s="58">
        <v>0</v>
      </c>
      <c r="G13" s="58">
        <v>14628.440252777778</v>
      </c>
      <c r="H13" s="58">
        <v>0</v>
      </c>
      <c r="I13" s="58">
        <v>0</v>
      </c>
      <c r="J13" s="58">
        <v>0</v>
      </c>
      <c r="K13" s="58">
        <f>SUM(C13:J13)</f>
        <v>14628.440252777778</v>
      </c>
      <c r="L13" s="48"/>
      <c r="M13" s="48"/>
      <c r="N13" s="48"/>
      <c r="O13" s="48"/>
      <c r="P13" s="48"/>
      <c r="Q13" s="48"/>
      <c r="R13" s="48"/>
      <c r="S13" s="48"/>
    </row>
    <row r="14" spans="1:21">
      <c r="A14" s="73"/>
      <c r="B14" s="59"/>
      <c r="C14" s="60">
        <f>C13*3.6</f>
        <v>0</v>
      </c>
      <c r="D14" s="60">
        <f t="shared" ref="D14:J14" si="0">D13*3.6</f>
        <v>0</v>
      </c>
      <c r="E14" s="60">
        <f t="shared" si="0"/>
        <v>0</v>
      </c>
      <c r="F14" s="60">
        <f t="shared" si="0"/>
        <v>0</v>
      </c>
      <c r="G14" s="60">
        <f t="shared" si="0"/>
        <v>52662.384910000001</v>
      </c>
      <c r="H14" s="60">
        <f t="shared" si="0"/>
        <v>0</v>
      </c>
      <c r="I14" s="60">
        <f t="shared" si="0"/>
        <v>0</v>
      </c>
      <c r="J14" s="60">
        <f t="shared" si="0"/>
        <v>0</v>
      </c>
      <c r="K14" s="60">
        <f>SUM(C14:J14)</f>
        <v>52662.384910000001</v>
      </c>
      <c r="L14" s="48"/>
      <c r="M14" s="48"/>
      <c r="N14" s="48"/>
      <c r="O14" s="48"/>
      <c r="P14" s="48"/>
      <c r="Q14" s="48"/>
      <c r="R14" s="48"/>
      <c r="S14" s="48"/>
    </row>
    <row r="15" spans="1:21" ht="12.75" customHeight="1">
      <c r="A15" s="73"/>
      <c r="B15" s="59" t="s">
        <v>87</v>
      </c>
      <c r="C15" s="61"/>
      <c r="D15" s="61"/>
      <c r="E15" s="61"/>
      <c r="F15" s="61"/>
      <c r="G15" s="61"/>
      <c r="H15" s="61"/>
      <c r="I15" s="61"/>
      <c r="J15" s="61"/>
      <c r="K15" s="61"/>
      <c r="L15" s="48"/>
      <c r="M15" s="48"/>
      <c r="N15" s="48"/>
      <c r="O15" s="48"/>
      <c r="P15" s="48"/>
      <c r="Q15" s="48"/>
      <c r="R15" s="48"/>
      <c r="S15" s="48"/>
    </row>
    <row r="16" spans="1:21" ht="12.75" customHeight="1">
      <c r="A16" s="73"/>
      <c r="B16" s="62" t="s">
        <v>63</v>
      </c>
      <c r="C16" s="63" t="s">
        <v>89</v>
      </c>
      <c r="D16" s="61"/>
      <c r="E16" s="61"/>
      <c r="F16" s="61"/>
      <c r="G16" s="61"/>
      <c r="H16" s="61"/>
      <c r="I16" s="61"/>
      <c r="J16" s="61"/>
      <c r="K16" s="61"/>
      <c r="L16" s="48"/>
      <c r="M16" s="48"/>
      <c r="N16" s="48"/>
      <c r="O16" s="48"/>
      <c r="P16" s="48"/>
      <c r="Q16" s="48"/>
      <c r="R16" s="48"/>
      <c r="S16" s="48"/>
    </row>
    <row r="17" spans="1:19" ht="12.75" customHeight="1">
      <c r="A17" s="73"/>
      <c r="B17" s="62" t="s">
        <v>65</v>
      </c>
      <c r="C17" s="63" t="s">
        <v>90</v>
      </c>
      <c r="D17" s="61"/>
      <c r="E17" s="61"/>
      <c r="F17" s="61"/>
      <c r="G17" s="61"/>
      <c r="H17" s="61"/>
      <c r="I17" s="61"/>
      <c r="J17" s="61"/>
      <c r="K17" s="61"/>
      <c r="L17" s="48"/>
      <c r="M17" s="48"/>
      <c r="N17" s="48"/>
      <c r="O17" s="48"/>
      <c r="P17" s="48"/>
      <c r="Q17" s="48"/>
      <c r="R17" s="48"/>
      <c r="S17" s="48"/>
    </row>
    <row r="18" spans="1:19" ht="12.75" customHeight="1">
      <c r="A18" s="73"/>
      <c r="B18" s="62" t="s">
        <v>66</v>
      </c>
      <c r="C18" s="63" t="s">
        <v>91</v>
      </c>
      <c r="D18" s="61"/>
      <c r="E18" s="61"/>
      <c r="F18" s="61"/>
      <c r="G18" s="61"/>
      <c r="H18" s="61"/>
      <c r="I18" s="61"/>
      <c r="J18" s="61"/>
      <c r="K18" s="61"/>
      <c r="L18" s="48"/>
      <c r="M18" s="48"/>
      <c r="N18" s="48"/>
      <c r="O18" s="48"/>
      <c r="P18" s="48"/>
      <c r="Q18" s="48"/>
      <c r="R18" s="48"/>
      <c r="S18" s="48"/>
    </row>
    <row r="19" spans="1:19" ht="12.75" customHeight="1">
      <c r="A19" s="73"/>
      <c r="B19" s="62" t="s">
        <v>3</v>
      </c>
      <c r="C19" s="63" t="s">
        <v>92</v>
      </c>
      <c r="D19" s="61"/>
      <c r="E19" s="61"/>
      <c r="F19" s="61"/>
      <c r="G19" s="61"/>
      <c r="H19" s="61"/>
      <c r="I19" s="61"/>
      <c r="J19" s="61"/>
      <c r="K19" s="61"/>
      <c r="L19" s="48"/>
      <c r="M19" s="48"/>
      <c r="N19" s="48"/>
      <c r="O19" s="48"/>
      <c r="P19" s="48"/>
      <c r="Q19" s="48"/>
      <c r="R19" s="48"/>
      <c r="S19" s="48"/>
    </row>
    <row r="20" spans="1:19" ht="12.75" customHeight="1">
      <c r="A20" s="73"/>
      <c r="B20" s="62" t="s">
        <v>4</v>
      </c>
      <c r="C20" s="63" t="s">
        <v>93</v>
      </c>
      <c r="D20" s="61"/>
      <c r="E20" s="61"/>
      <c r="F20" s="61"/>
      <c r="G20" s="61"/>
      <c r="H20" s="61"/>
      <c r="I20" s="61"/>
      <c r="J20" s="61"/>
      <c r="K20" s="61"/>
      <c r="L20" s="48"/>
      <c r="M20" s="48"/>
      <c r="N20" s="48"/>
      <c r="O20" s="48"/>
      <c r="P20" s="48"/>
      <c r="Q20" s="48"/>
      <c r="R20" s="48"/>
      <c r="S20" s="48"/>
    </row>
    <row r="21" spans="1:19" ht="12.75" customHeight="1">
      <c r="A21" s="73"/>
      <c r="B21" s="62" t="s">
        <v>67</v>
      </c>
      <c r="C21" s="63" t="s">
        <v>94</v>
      </c>
      <c r="D21" s="61"/>
      <c r="E21" s="61"/>
      <c r="F21" s="61"/>
      <c r="G21" s="61"/>
      <c r="H21" s="61"/>
      <c r="I21" s="61"/>
      <c r="J21" s="61"/>
      <c r="K21" s="61"/>
      <c r="L21" s="48"/>
      <c r="M21" s="48"/>
      <c r="N21" s="48"/>
      <c r="O21" s="48"/>
      <c r="P21" s="48"/>
      <c r="Q21" s="48"/>
      <c r="R21" s="48"/>
      <c r="S21" s="48"/>
    </row>
    <row r="22" spans="1:19" ht="12.75" customHeight="1">
      <c r="A22" s="73"/>
      <c r="B22" s="62" t="s">
        <v>69</v>
      </c>
      <c r="C22" s="63" t="s">
        <v>95</v>
      </c>
      <c r="D22" s="61"/>
      <c r="E22" s="61"/>
      <c r="F22" s="61"/>
      <c r="G22" s="61"/>
      <c r="H22" s="61"/>
      <c r="I22" s="61"/>
      <c r="J22" s="61"/>
      <c r="K22" s="61"/>
      <c r="L22" s="48"/>
      <c r="M22" s="48"/>
      <c r="N22" s="48"/>
      <c r="O22" s="48"/>
      <c r="P22" s="48"/>
      <c r="Q22" s="48"/>
      <c r="R22" s="48"/>
      <c r="S22" s="48"/>
    </row>
    <row r="23" spans="1:19" ht="12.75" customHeight="1">
      <c r="A23" s="73"/>
      <c r="B23" s="59"/>
      <c r="C23" s="61"/>
      <c r="D23" s="61"/>
      <c r="E23" s="61"/>
      <c r="F23" s="61"/>
      <c r="G23" s="61"/>
      <c r="H23" s="61"/>
      <c r="I23" s="61"/>
      <c r="J23" s="61"/>
      <c r="K23" s="61"/>
      <c r="L23" s="48"/>
      <c r="M23" s="48"/>
      <c r="N23" s="48"/>
      <c r="O23" s="48"/>
      <c r="P23" s="48"/>
      <c r="Q23" s="48"/>
      <c r="R23" s="48"/>
      <c r="S23" s="48"/>
    </row>
    <row r="24" spans="1:19" ht="15.75">
      <c r="B24" s="64" t="s">
        <v>3</v>
      </c>
      <c r="C24" s="55">
        <v>1.1200000000000001</v>
      </c>
      <c r="D24" s="65">
        <v>0.72</v>
      </c>
      <c r="E24" s="65">
        <v>0.54</v>
      </c>
      <c r="F24" s="55">
        <v>0</v>
      </c>
      <c r="G24" s="55">
        <v>1.1200000000000001</v>
      </c>
      <c r="H24" s="55">
        <v>0.6</v>
      </c>
      <c r="I24" s="112">
        <v>0.6</v>
      </c>
      <c r="J24" s="65">
        <v>0.432</v>
      </c>
      <c r="K24" s="67" t="s">
        <v>96</v>
      </c>
      <c r="L24" s="48"/>
      <c r="M24" s="48"/>
      <c r="N24" s="48"/>
      <c r="O24" s="48"/>
      <c r="P24" s="48"/>
      <c r="Q24" s="48"/>
      <c r="R24" s="48"/>
      <c r="S24" s="48"/>
    </row>
    <row r="25" spans="1:19" ht="15.75">
      <c r="B25" s="64" t="s">
        <v>4</v>
      </c>
      <c r="C25" s="99">
        <f t="shared" ref="C25:J25" si="1">C13/$K13</f>
        <v>0</v>
      </c>
      <c r="D25" s="99">
        <f t="shared" si="1"/>
        <v>0</v>
      </c>
      <c r="E25" s="99">
        <f t="shared" si="1"/>
        <v>0</v>
      </c>
      <c r="F25" s="99">
        <f t="shared" si="1"/>
        <v>0</v>
      </c>
      <c r="G25" s="99">
        <f t="shared" si="1"/>
        <v>1</v>
      </c>
      <c r="H25" s="99">
        <f t="shared" si="1"/>
        <v>0</v>
      </c>
      <c r="I25" s="99">
        <f t="shared" si="1"/>
        <v>0</v>
      </c>
      <c r="J25" s="99">
        <f t="shared" si="1"/>
        <v>0</v>
      </c>
      <c r="K25" s="7"/>
      <c r="L25" s="48"/>
      <c r="M25" s="48"/>
      <c r="N25" s="48"/>
      <c r="O25" s="48"/>
      <c r="P25" s="48"/>
      <c r="Q25" s="48"/>
      <c r="R25" s="48"/>
      <c r="S25" s="48"/>
    </row>
    <row r="26" spans="1:19" ht="15.75">
      <c r="B26" s="64" t="s">
        <v>67</v>
      </c>
      <c r="C26" s="55">
        <v>0</v>
      </c>
      <c r="D26" s="65">
        <v>0</v>
      </c>
      <c r="E26" s="65">
        <v>0</v>
      </c>
      <c r="F26" s="55">
        <v>1</v>
      </c>
      <c r="G26" s="55">
        <v>0</v>
      </c>
      <c r="H26" s="55">
        <v>1</v>
      </c>
      <c r="I26" s="55">
        <v>1</v>
      </c>
      <c r="J26" s="65">
        <v>1</v>
      </c>
      <c r="K26" s="63" t="s">
        <v>98</v>
      </c>
      <c r="L26" s="48"/>
      <c r="M26" s="48"/>
      <c r="N26" s="48"/>
      <c r="O26" s="48"/>
      <c r="P26" s="48"/>
      <c r="Q26" s="48"/>
      <c r="R26" s="48"/>
      <c r="S26" s="48"/>
    </row>
    <row r="27" spans="1:19">
      <c r="B27" s="62"/>
      <c r="C27" s="48"/>
      <c r="D27" s="68"/>
      <c r="E27" s="68"/>
      <c r="F27" s="48"/>
      <c r="G27" s="48"/>
      <c r="H27" s="48"/>
      <c r="I27" s="48"/>
      <c r="J27" s="68"/>
      <c r="K27" s="63"/>
      <c r="L27" s="48"/>
      <c r="M27" s="48"/>
      <c r="N27" s="48"/>
      <c r="O27" s="48"/>
      <c r="P27" s="48"/>
      <c r="Q27" s="48"/>
      <c r="R27" s="48"/>
      <c r="S27" s="48"/>
    </row>
    <row r="28" spans="1:19">
      <c r="B28" s="62"/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</row>
    <row r="29" spans="1:19" ht="14.25">
      <c r="B29" s="49" t="s">
        <v>83</v>
      </c>
      <c r="C29" s="48"/>
      <c r="D29" s="48"/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</row>
    <row r="30" spans="1:19">
      <c r="B30" s="48"/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</row>
    <row r="31" spans="1:19">
      <c r="B31" s="48"/>
      <c r="C31" s="48"/>
      <c r="D31" s="48"/>
      <c r="E31" s="48"/>
      <c r="F31" s="48"/>
      <c r="G31" s="48"/>
      <c r="H31" s="48"/>
      <c r="I31" s="48"/>
      <c r="J31" s="48"/>
      <c r="K31" s="48"/>
      <c r="L31" s="48"/>
      <c r="M31" s="48"/>
      <c r="N31" s="48"/>
      <c r="O31" s="48"/>
      <c r="P31" s="48"/>
      <c r="Q31" s="48"/>
      <c r="R31" s="48"/>
      <c r="S31" s="48"/>
    </row>
    <row r="32" spans="1:19">
      <c r="B32" s="48"/>
      <c r="C32" s="48"/>
      <c r="D32" s="48"/>
      <c r="E32" s="48"/>
      <c r="F32" s="48"/>
      <c r="G32" s="67" t="s">
        <v>105</v>
      </c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</row>
    <row r="33" spans="2:19">
      <c r="B33" s="48"/>
      <c r="C33" s="48"/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48"/>
      <c r="R33" s="48"/>
      <c r="S33" s="48"/>
    </row>
    <row r="34" spans="2:19">
      <c r="B34" s="48"/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</row>
    <row r="35" spans="2:19">
      <c r="B35" s="48"/>
      <c r="C35" s="64" t="s">
        <v>63</v>
      </c>
      <c r="D35" s="65">
        <v>0.15</v>
      </c>
      <c r="E35" s="63" t="s">
        <v>99</v>
      </c>
      <c r="F35" s="48"/>
      <c r="G35" s="48"/>
      <c r="H35" s="48"/>
      <c r="I35" s="48"/>
      <c r="J35" s="48"/>
      <c r="K35" s="48"/>
      <c r="L35" s="48"/>
      <c r="M35" s="48"/>
      <c r="N35" s="48"/>
      <c r="O35" s="48"/>
      <c r="P35" s="48"/>
      <c r="Q35" s="48"/>
      <c r="R35" s="48"/>
      <c r="S35" s="48"/>
    </row>
    <row r="36" spans="2:19" ht="15.75">
      <c r="B36" s="48"/>
      <c r="C36" s="64" t="s">
        <v>65</v>
      </c>
      <c r="D36" s="55">
        <v>2.5</v>
      </c>
      <c r="E36" s="63" t="s">
        <v>100</v>
      </c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</row>
    <row r="37" spans="2:19" ht="15.75">
      <c r="B37" s="48"/>
      <c r="C37" s="64" t="s">
        <v>66</v>
      </c>
      <c r="D37" s="30">
        <f>IF(K13&gt;=139000,0.006,IF(AND(K13&gt;=27800,139000&gt;K13),0.008,0.011))</f>
        <v>1.0999999999999999E-2</v>
      </c>
      <c r="E37" s="63" t="s">
        <v>101</v>
      </c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</row>
    <row r="38" spans="2:19" ht="15.75">
      <c r="B38" s="48"/>
      <c r="C38" s="64" t="s">
        <v>3</v>
      </c>
      <c r="D38" s="65" t="s">
        <v>5</v>
      </c>
      <c r="E38" s="48"/>
      <c r="F38" s="48"/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48"/>
    </row>
    <row r="39" spans="2:19" ht="15.75">
      <c r="B39" s="48"/>
      <c r="C39" s="64" t="s">
        <v>4</v>
      </c>
      <c r="D39" s="35" t="s">
        <v>5</v>
      </c>
      <c r="E39" s="48"/>
      <c r="F39" s="48"/>
      <c r="G39" s="48"/>
      <c r="H39" s="48"/>
      <c r="I39" s="48"/>
      <c r="J39" s="48"/>
      <c r="K39" s="48"/>
      <c r="L39" s="48"/>
      <c r="M39" s="48"/>
      <c r="N39" s="48"/>
      <c r="O39" s="48"/>
      <c r="P39" s="48"/>
      <c r="Q39" s="48"/>
      <c r="R39" s="48"/>
      <c r="S39" s="48"/>
    </row>
    <row r="40" spans="2:19">
      <c r="B40" s="48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48"/>
      <c r="O40" s="48"/>
      <c r="P40" s="48"/>
      <c r="Q40" s="48"/>
      <c r="R40" s="48"/>
      <c r="S40" s="48"/>
    </row>
    <row r="41" spans="2:19" ht="18.75" customHeight="1">
      <c r="B41" s="48"/>
      <c r="C41" s="26" t="s">
        <v>64</v>
      </c>
      <c r="D41" s="27">
        <f>(1/(1-D35))*(D36*D37+SUMPRODUCT(C24:J24,C25:J25))</f>
        <v>1.3500000000000003</v>
      </c>
      <c r="E41" s="48"/>
      <c r="F41" s="48"/>
      <c r="G41" s="48"/>
      <c r="H41" s="48"/>
      <c r="I41" s="48"/>
      <c r="J41" s="48"/>
      <c r="K41" s="48"/>
      <c r="L41" s="48"/>
      <c r="M41" s="48"/>
      <c r="N41" s="48"/>
      <c r="O41" s="48"/>
      <c r="P41" s="48"/>
      <c r="Q41" s="48"/>
      <c r="R41" s="48"/>
      <c r="S41" s="48"/>
    </row>
    <row r="42" spans="2:19">
      <c r="B42" s="48"/>
      <c r="C42" s="48"/>
      <c r="D42" s="48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48"/>
      <c r="S42" s="48"/>
    </row>
    <row r="43" spans="2:19">
      <c r="B43" s="48"/>
      <c r="C43" s="48"/>
      <c r="D43" s="48"/>
      <c r="E43" s="48"/>
      <c r="F43" s="48"/>
      <c r="G43" s="48"/>
      <c r="H43" s="48"/>
      <c r="I43" s="48"/>
      <c r="J43" s="48"/>
      <c r="K43" s="48"/>
      <c r="L43" s="48"/>
      <c r="M43" s="48"/>
      <c r="N43" s="48"/>
      <c r="O43" s="48"/>
      <c r="P43" s="48"/>
      <c r="Q43" s="48"/>
      <c r="R43" s="48"/>
      <c r="S43" s="48"/>
    </row>
    <row r="44" spans="2:19" ht="14.25">
      <c r="B44" s="49" t="s">
        <v>82</v>
      </c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</row>
    <row r="45" spans="2:19">
      <c r="B45" s="48"/>
      <c r="C45" s="48"/>
      <c r="D45" s="48"/>
      <c r="E45" s="48"/>
      <c r="F45" s="48"/>
      <c r="G45" s="48"/>
      <c r="H45" s="48"/>
      <c r="I45" s="48"/>
      <c r="J45" s="48"/>
      <c r="K45" s="48"/>
      <c r="L45" s="48"/>
      <c r="M45" s="48"/>
      <c r="N45" s="48"/>
      <c r="O45" s="48"/>
      <c r="P45" s="48"/>
      <c r="Q45" s="48"/>
      <c r="R45" s="48"/>
      <c r="S45" s="48"/>
    </row>
    <row r="46" spans="2:19">
      <c r="B46" s="48"/>
      <c r="C46" s="48"/>
      <c r="D46" s="48"/>
      <c r="E46" s="48"/>
      <c r="F46" s="48"/>
      <c r="G46" s="48"/>
      <c r="H46" s="48"/>
      <c r="I46" s="48"/>
      <c r="J46" s="48"/>
      <c r="K46" s="48"/>
      <c r="L46" s="48"/>
      <c r="M46" s="48"/>
      <c r="N46" s="48"/>
      <c r="O46" s="48"/>
      <c r="P46" s="48"/>
      <c r="Q46" s="48"/>
      <c r="R46" s="48"/>
      <c r="S46" s="48"/>
    </row>
    <row r="47" spans="2:19">
      <c r="B47" s="48"/>
      <c r="C47" s="48"/>
      <c r="D47" s="48"/>
      <c r="E47" s="48"/>
      <c r="F47" s="48"/>
      <c r="G47" s="67" t="s">
        <v>106</v>
      </c>
      <c r="H47" s="48"/>
      <c r="I47" s="48"/>
      <c r="J47" s="48"/>
      <c r="K47" s="48"/>
      <c r="L47" s="48"/>
      <c r="M47" s="48"/>
      <c r="N47" s="48"/>
      <c r="O47" s="48"/>
      <c r="P47" s="48"/>
      <c r="Q47" s="48"/>
      <c r="R47" s="48"/>
      <c r="S47" s="48"/>
    </row>
    <row r="48" spans="2:19">
      <c r="B48" s="48"/>
      <c r="C48" s="48"/>
      <c r="D48" s="48"/>
      <c r="E48" s="48"/>
      <c r="F48" s="48"/>
      <c r="G48" s="48"/>
      <c r="H48" s="48"/>
      <c r="I48" s="48"/>
      <c r="J48" s="48"/>
      <c r="K48" s="48"/>
      <c r="L48" s="48"/>
      <c r="M48" s="48"/>
      <c r="N48" s="48"/>
      <c r="O48" s="48"/>
      <c r="P48" s="48"/>
      <c r="Q48" s="48"/>
      <c r="R48" s="48"/>
      <c r="S48" s="48"/>
    </row>
    <row r="49" spans="2:19">
      <c r="B49" s="48"/>
      <c r="C49" s="48"/>
      <c r="D49" s="48"/>
      <c r="E49" s="48"/>
      <c r="F49" s="48"/>
      <c r="G49" s="48"/>
      <c r="H49" s="48"/>
      <c r="I49" s="48"/>
      <c r="J49" s="48"/>
      <c r="K49" s="48"/>
      <c r="L49" s="48"/>
      <c r="M49" s="48"/>
      <c r="N49" s="48"/>
      <c r="O49" s="48"/>
      <c r="P49" s="48"/>
      <c r="Q49" s="48"/>
      <c r="R49" s="48"/>
      <c r="S49" s="48"/>
    </row>
    <row r="50" spans="2:19" ht="15.75">
      <c r="B50" s="48"/>
      <c r="C50" s="64" t="s">
        <v>4</v>
      </c>
      <c r="D50" s="35" t="s">
        <v>5</v>
      </c>
      <c r="E50" s="48"/>
      <c r="F50" s="48"/>
      <c r="G50" s="48"/>
      <c r="H50" s="48"/>
      <c r="I50" s="48"/>
      <c r="J50" s="48"/>
      <c r="K50" s="48"/>
      <c r="L50" s="48"/>
      <c r="M50" s="48"/>
      <c r="N50" s="48"/>
      <c r="O50" s="48"/>
      <c r="P50" s="48"/>
      <c r="Q50" s="48"/>
      <c r="R50" s="48"/>
      <c r="S50" s="48"/>
    </row>
    <row r="51" spans="2:19" ht="15.75">
      <c r="B51" s="48"/>
      <c r="C51" s="64" t="s">
        <v>67</v>
      </c>
      <c r="D51" s="65" t="s">
        <v>5</v>
      </c>
      <c r="E51" s="48"/>
      <c r="F51" s="48"/>
      <c r="G51" s="48"/>
      <c r="H51" s="48"/>
      <c r="I51" s="48"/>
      <c r="J51" s="48"/>
      <c r="K51" s="48"/>
      <c r="L51" s="48"/>
      <c r="M51" s="48"/>
      <c r="N51" s="48"/>
      <c r="O51" s="48"/>
      <c r="P51" s="48"/>
      <c r="Q51" s="48"/>
      <c r="R51" s="48"/>
      <c r="S51" s="48"/>
    </row>
    <row r="52" spans="2:19" ht="15.75">
      <c r="B52" s="48"/>
      <c r="C52" s="64" t="s">
        <v>66</v>
      </c>
      <c r="D52" s="30">
        <f>D37</f>
        <v>1.0999999999999999E-2</v>
      </c>
      <c r="E52" s="63" t="s">
        <v>101</v>
      </c>
      <c r="F52" s="48"/>
      <c r="G52" s="48"/>
      <c r="H52" s="48"/>
      <c r="I52" s="48"/>
      <c r="J52" s="48"/>
      <c r="K52" s="48"/>
      <c r="L52" s="48"/>
      <c r="M52" s="48"/>
      <c r="N52" s="48"/>
      <c r="O52" s="48"/>
      <c r="P52" s="48"/>
      <c r="Q52" s="48"/>
      <c r="R52" s="48"/>
      <c r="S52" s="48"/>
    </row>
    <row r="53" spans="2:19" ht="15.75">
      <c r="B53" s="48"/>
      <c r="C53" s="64" t="s">
        <v>69</v>
      </c>
      <c r="D53" s="55">
        <v>0.1</v>
      </c>
      <c r="E53" s="63" t="s">
        <v>102</v>
      </c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48"/>
      <c r="R53" s="48"/>
      <c r="S53" s="48"/>
    </row>
    <row r="54" spans="2:19">
      <c r="B54" s="48"/>
      <c r="C54" s="48"/>
      <c r="D54" s="48"/>
      <c r="E54" s="48"/>
      <c r="F54" s="48"/>
      <c r="G54" s="48"/>
      <c r="H54" s="48"/>
      <c r="I54" s="48"/>
      <c r="J54" s="48"/>
      <c r="K54" s="48"/>
      <c r="L54" s="48"/>
      <c r="M54" s="48"/>
      <c r="N54" s="48"/>
      <c r="O54" s="48"/>
      <c r="P54" s="48"/>
      <c r="Q54" s="48"/>
      <c r="R54" s="48"/>
      <c r="S54" s="48"/>
    </row>
    <row r="55" spans="2:19" ht="18.75" customHeight="1">
      <c r="B55" s="48"/>
      <c r="C55" s="26" t="s">
        <v>68</v>
      </c>
      <c r="D55" s="27">
        <f>(SUMPRODUCT(C25:J25,C26:J26)+(D52*D53))/(1+D52)</f>
        <v>1.0880316518298715E-3</v>
      </c>
      <c r="E55" s="48"/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</row>
    <row r="56" spans="2:19">
      <c r="B56" s="48"/>
      <c r="C56" s="48"/>
      <c r="D56" s="48"/>
      <c r="E56" s="48"/>
      <c r="F56" s="48"/>
      <c r="G56" s="48"/>
      <c r="H56" s="48"/>
      <c r="I56" s="48"/>
      <c r="J56" s="48"/>
      <c r="K56" s="48"/>
      <c r="L56" s="48"/>
      <c r="M56" s="48"/>
      <c r="N56" s="48"/>
      <c r="O56" s="48"/>
      <c r="P56" s="48"/>
      <c r="Q56" s="48"/>
      <c r="R56" s="48"/>
      <c r="S56" s="48"/>
    </row>
  </sheetData>
  <sheetProtection algorithmName="SHA-512" hashValue="YisZ2p8floe+T9EW/H1dSCbZesC1zZ+81FnThh/rIkZarUI6+xkEhviVUnRz5iu+dBN7g3ywEFKlxWFLqbOqnw==" saltValue="7JSk1059F1ANbyYQL3HISw==" spinCount="100000" sheet="1" objects="1" scenarios="1"/>
  <protectedRanges>
    <protectedRange sqref="C13:J14" name="MWh és GJ adatok"/>
  </protectedRanges>
  <mergeCells count="11">
    <mergeCell ref="G10:J10"/>
    <mergeCell ref="B9:K9"/>
    <mergeCell ref="B3:S3"/>
    <mergeCell ref="B2:S2"/>
    <mergeCell ref="B1:S1"/>
    <mergeCell ref="K10:K12"/>
    <mergeCell ref="G12:I12"/>
    <mergeCell ref="C11:E11"/>
    <mergeCell ref="I11:J11"/>
    <mergeCell ref="F11:F12"/>
    <mergeCell ref="C10:F10"/>
  </mergeCells>
  <printOptions horizontalCentered="1"/>
  <pageMargins left="0.39370078740157483" right="0.39370078740157483" top="0.39370078740157483" bottom="0.39370078740157483" header="0.19685039370078741" footer="0.19685039370078741"/>
  <pageSetup paperSize="9" scale="68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4"/>
    <pageSetUpPr fitToPage="1"/>
  </sheetPr>
  <dimension ref="A1:U56"/>
  <sheetViews>
    <sheetView zoomScaleNormal="100" workbookViewId="0"/>
  </sheetViews>
  <sheetFormatPr defaultRowHeight="12.75"/>
  <cols>
    <col min="1" max="1" width="9.140625" style="69" customWidth="1"/>
    <col min="2" max="2" width="20.7109375" style="69" bestFit="1" customWidth="1"/>
    <col min="3" max="9" width="11.140625" style="69" customWidth="1"/>
    <col min="10" max="10" width="11" style="69" customWidth="1"/>
    <col min="11" max="11" width="11.140625" style="69" customWidth="1"/>
    <col min="12" max="16384" width="9.140625" style="69"/>
  </cols>
  <sheetData>
    <row r="1" spans="1:21" ht="18.75">
      <c r="B1" s="116" t="s">
        <v>84</v>
      </c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116"/>
      <c r="T1" s="70"/>
      <c r="U1" s="70"/>
    </row>
    <row r="2" spans="1:21" ht="18.75">
      <c r="B2" s="116" t="s">
        <v>103</v>
      </c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116"/>
      <c r="T2" s="70"/>
      <c r="U2" s="70"/>
    </row>
    <row r="3" spans="1:21" ht="15" customHeight="1">
      <c r="B3" s="138" t="str">
        <f>Összesítő!A3</f>
        <v xml:space="preserve"> 2019.11.29-től hatályos 7/2006. (V. 24.) TNM rendelet 7. sz. melléklete szerint</v>
      </c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8"/>
      <c r="R3" s="138"/>
      <c r="S3" s="138"/>
      <c r="T3" s="71"/>
      <c r="U3" s="71"/>
    </row>
    <row r="4" spans="1:21"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</row>
    <row r="5" spans="1:21">
      <c r="B5" s="49" t="s">
        <v>85</v>
      </c>
      <c r="C5" s="48" t="s">
        <v>117</v>
      </c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</row>
    <row r="6" spans="1:21">
      <c r="B6" s="49" t="s">
        <v>81</v>
      </c>
      <c r="C6" s="50" t="str">
        <f>Összesítő!A2</f>
        <v>2022.</v>
      </c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</row>
    <row r="7" spans="1:21" ht="12.75" customHeight="1">
      <c r="B7" s="51"/>
      <c r="C7" s="52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</row>
    <row r="8" spans="1:21">
      <c r="B8" s="49" t="s">
        <v>86</v>
      </c>
      <c r="C8" s="53"/>
      <c r="D8" s="53"/>
      <c r="E8" s="53"/>
      <c r="F8" s="53"/>
      <c r="G8" s="53"/>
      <c r="H8" s="53"/>
      <c r="I8" s="53"/>
      <c r="J8" s="53"/>
      <c r="K8" s="48"/>
      <c r="L8" s="48"/>
      <c r="M8" s="48"/>
      <c r="N8" s="48"/>
      <c r="O8" s="48"/>
      <c r="P8" s="48"/>
      <c r="Q8" s="48"/>
      <c r="R8" s="48"/>
      <c r="S8" s="48"/>
    </row>
    <row r="9" spans="1:21" ht="18.75" customHeight="1">
      <c r="B9" s="127" t="s">
        <v>88</v>
      </c>
      <c r="C9" s="128"/>
      <c r="D9" s="128"/>
      <c r="E9" s="128"/>
      <c r="F9" s="128"/>
      <c r="G9" s="128"/>
      <c r="H9" s="128"/>
      <c r="I9" s="128"/>
      <c r="J9" s="128"/>
      <c r="K9" s="129"/>
      <c r="L9" s="48"/>
      <c r="M9" s="48"/>
      <c r="N9" s="48"/>
      <c r="O9" s="48"/>
      <c r="P9" s="48"/>
      <c r="Q9" s="48"/>
      <c r="R9" s="48"/>
      <c r="S9" s="48"/>
    </row>
    <row r="10" spans="1:21">
      <c r="A10" s="72"/>
      <c r="B10" s="54" t="s">
        <v>78</v>
      </c>
      <c r="C10" s="124" t="s">
        <v>1</v>
      </c>
      <c r="D10" s="125"/>
      <c r="E10" s="125"/>
      <c r="F10" s="126"/>
      <c r="G10" s="124" t="s">
        <v>2</v>
      </c>
      <c r="H10" s="125"/>
      <c r="I10" s="125"/>
      <c r="J10" s="126"/>
      <c r="K10" s="130" t="s">
        <v>0</v>
      </c>
      <c r="L10" s="48"/>
      <c r="M10" s="55"/>
      <c r="N10" s="32" t="s">
        <v>107</v>
      </c>
      <c r="O10" s="33"/>
      <c r="P10" s="48"/>
      <c r="Q10" s="48"/>
      <c r="R10" s="48"/>
      <c r="S10" s="48"/>
    </row>
    <row r="11" spans="1:21">
      <c r="A11" s="72"/>
      <c r="B11" s="54" t="s">
        <v>80</v>
      </c>
      <c r="C11" s="133" t="s">
        <v>71</v>
      </c>
      <c r="D11" s="133"/>
      <c r="E11" s="133"/>
      <c r="F11" s="136" t="s">
        <v>74</v>
      </c>
      <c r="G11" s="56" t="s">
        <v>71</v>
      </c>
      <c r="H11" s="110" t="s">
        <v>73</v>
      </c>
      <c r="I11" s="134" t="s">
        <v>76</v>
      </c>
      <c r="J11" s="135"/>
      <c r="K11" s="131"/>
      <c r="L11" s="48"/>
      <c r="M11" s="30"/>
      <c r="N11" s="32" t="s">
        <v>108</v>
      </c>
      <c r="O11" s="33"/>
      <c r="P11" s="48"/>
      <c r="Q11" s="48"/>
      <c r="R11" s="48"/>
      <c r="S11" s="48"/>
    </row>
    <row r="12" spans="1:21">
      <c r="A12" s="72"/>
      <c r="B12" s="54" t="s">
        <v>77</v>
      </c>
      <c r="C12" s="56" t="s">
        <v>70</v>
      </c>
      <c r="D12" s="56" t="s">
        <v>72</v>
      </c>
      <c r="E12" s="56" t="s">
        <v>75</v>
      </c>
      <c r="F12" s="137"/>
      <c r="G12" s="133" t="s">
        <v>70</v>
      </c>
      <c r="H12" s="133"/>
      <c r="I12" s="133"/>
      <c r="J12" s="56" t="s">
        <v>72</v>
      </c>
      <c r="K12" s="132"/>
      <c r="L12" s="48"/>
      <c r="M12" s="31"/>
      <c r="N12" s="32" t="s">
        <v>109</v>
      </c>
      <c r="O12" s="33"/>
      <c r="P12" s="48"/>
      <c r="Q12" s="48"/>
      <c r="R12" s="48"/>
      <c r="S12" s="48"/>
    </row>
    <row r="13" spans="1:21" ht="18.75" customHeight="1">
      <c r="A13" s="73"/>
      <c r="B13" s="57" t="s">
        <v>79</v>
      </c>
      <c r="C13" s="58">
        <v>0</v>
      </c>
      <c r="D13" s="58">
        <v>0</v>
      </c>
      <c r="E13" s="58">
        <v>0</v>
      </c>
      <c r="F13" s="58">
        <v>0</v>
      </c>
      <c r="G13" s="58">
        <v>2176.2757138888892</v>
      </c>
      <c r="H13" s="58">
        <v>10564.722222222223</v>
      </c>
      <c r="I13" s="58">
        <v>0</v>
      </c>
      <c r="J13" s="58">
        <v>0</v>
      </c>
      <c r="K13" s="58">
        <f>SUM(C13:J13)</f>
        <v>12740.997936111111</v>
      </c>
      <c r="L13" s="48"/>
      <c r="M13" s="48"/>
      <c r="N13" s="48"/>
      <c r="O13" s="48"/>
      <c r="P13" s="48"/>
      <c r="Q13" s="48"/>
      <c r="R13" s="48"/>
      <c r="S13" s="48"/>
    </row>
    <row r="14" spans="1:21">
      <c r="A14" s="73"/>
      <c r="B14" s="59"/>
      <c r="C14" s="60">
        <f>C13*3.6</f>
        <v>0</v>
      </c>
      <c r="D14" s="60">
        <f t="shared" ref="D14:J14" si="0">D13*3.6</f>
        <v>0</v>
      </c>
      <c r="E14" s="60">
        <f t="shared" si="0"/>
        <v>0</v>
      </c>
      <c r="F14" s="60">
        <f t="shared" si="0"/>
        <v>0</v>
      </c>
      <c r="G14" s="60">
        <f t="shared" si="0"/>
        <v>7834.5925700000016</v>
      </c>
      <c r="H14" s="60">
        <f t="shared" si="0"/>
        <v>38033</v>
      </c>
      <c r="I14" s="60">
        <f t="shared" si="0"/>
        <v>0</v>
      </c>
      <c r="J14" s="60">
        <f t="shared" si="0"/>
        <v>0</v>
      </c>
      <c r="K14" s="60">
        <f>SUM(C14:J14)</f>
        <v>45867.592570000001</v>
      </c>
      <c r="L14" s="48"/>
      <c r="M14" s="48"/>
      <c r="N14" s="48"/>
      <c r="O14" s="48"/>
      <c r="P14" s="48"/>
      <c r="Q14" s="48"/>
      <c r="R14" s="48"/>
      <c r="S14" s="48"/>
    </row>
    <row r="15" spans="1:21" ht="12.75" customHeight="1">
      <c r="A15" s="73"/>
      <c r="B15" s="59" t="s">
        <v>87</v>
      </c>
      <c r="C15" s="61"/>
      <c r="D15" s="61"/>
      <c r="E15" s="61"/>
      <c r="F15" s="61"/>
      <c r="G15" s="61"/>
      <c r="H15" s="61"/>
      <c r="I15" s="61"/>
      <c r="J15" s="61"/>
      <c r="K15" s="61"/>
      <c r="L15" s="48"/>
      <c r="M15" s="48"/>
      <c r="N15" s="48"/>
      <c r="O15" s="48"/>
      <c r="P15" s="48"/>
      <c r="Q15" s="48"/>
      <c r="R15" s="48"/>
      <c r="S15" s="48"/>
    </row>
    <row r="16" spans="1:21" ht="12.75" customHeight="1">
      <c r="A16" s="73"/>
      <c r="B16" s="62" t="s">
        <v>63</v>
      </c>
      <c r="C16" s="63" t="s">
        <v>89</v>
      </c>
      <c r="D16" s="61"/>
      <c r="E16" s="61"/>
      <c r="F16" s="61"/>
      <c r="G16" s="61"/>
      <c r="H16" s="61"/>
      <c r="I16" s="61"/>
      <c r="J16" s="61"/>
      <c r="K16" s="61"/>
      <c r="L16" s="48"/>
      <c r="M16" s="48"/>
      <c r="N16" s="48"/>
      <c r="O16" s="48"/>
      <c r="P16" s="48"/>
      <c r="Q16" s="48"/>
      <c r="R16" s="48"/>
      <c r="S16" s="48"/>
    </row>
    <row r="17" spans="1:19" ht="12.75" customHeight="1">
      <c r="A17" s="73"/>
      <c r="B17" s="62" t="s">
        <v>65</v>
      </c>
      <c r="C17" s="63" t="s">
        <v>90</v>
      </c>
      <c r="D17" s="61"/>
      <c r="E17" s="61"/>
      <c r="F17" s="61"/>
      <c r="G17" s="61"/>
      <c r="H17" s="61"/>
      <c r="I17" s="61"/>
      <c r="J17" s="61"/>
      <c r="K17" s="61"/>
      <c r="L17" s="48"/>
      <c r="M17" s="48"/>
      <c r="N17" s="48"/>
      <c r="O17" s="48"/>
      <c r="P17" s="48"/>
      <c r="Q17" s="48"/>
      <c r="R17" s="48"/>
      <c r="S17" s="48"/>
    </row>
    <row r="18" spans="1:19" ht="12.75" customHeight="1">
      <c r="A18" s="73"/>
      <c r="B18" s="62" t="s">
        <v>66</v>
      </c>
      <c r="C18" s="63" t="s">
        <v>91</v>
      </c>
      <c r="D18" s="61"/>
      <c r="E18" s="61"/>
      <c r="F18" s="61"/>
      <c r="G18" s="61"/>
      <c r="H18" s="61"/>
      <c r="I18" s="61"/>
      <c r="J18" s="61"/>
      <c r="K18" s="61"/>
      <c r="L18" s="48"/>
      <c r="M18" s="48"/>
      <c r="N18" s="48"/>
      <c r="O18" s="48"/>
      <c r="P18" s="48"/>
      <c r="Q18" s="48"/>
      <c r="R18" s="48"/>
      <c r="S18" s="48"/>
    </row>
    <row r="19" spans="1:19" ht="12.75" customHeight="1">
      <c r="A19" s="73"/>
      <c r="B19" s="62" t="s">
        <v>3</v>
      </c>
      <c r="C19" s="63" t="s">
        <v>92</v>
      </c>
      <c r="D19" s="61"/>
      <c r="E19" s="61"/>
      <c r="F19" s="61"/>
      <c r="G19" s="61"/>
      <c r="H19" s="61"/>
      <c r="I19" s="61"/>
      <c r="J19" s="61"/>
      <c r="K19" s="61"/>
      <c r="L19" s="48"/>
      <c r="M19" s="48"/>
      <c r="N19" s="48"/>
      <c r="O19" s="48"/>
      <c r="P19" s="48"/>
      <c r="Q19" s="48"/>
      <c r="R19" s="48"/>
      <c r="S19" s="48"/>
    </row>
    <row r="20" spans="1:19" ht="12.75" customHeight="1">
      <c r="A20" s="73"/>
      <c r="B20" s="62" t="s">
        <v>4</v>
      </c>
      <c r="C20" s="63" t="s">
        <v>93</v>
      </c>
      <c r="D20" s="61"/>
      <c r="E20" s="61"/>
      <c r="F20" s="61"/>
      <c r="G20" s="61"/>
      <c r="H20" s="61"/>
      <c r="I20" s="61"/>
      <c r="J20" s="61"/>
      <c r="K20" s="61"/>
      <c r="L20" s="48"/>
      <c r="M20" s="48"/>
      <c r="N20" s="48"/>
      <c r="O20" s="48"/>
      <c r="P20" s="48"/>
      <c r="Q20" s="48"/>
      <c r="R20" s="48"/>
      <c r="S20" s="48"/>
    </row>
    <row r="21" spans="1:19" ht="12.75" customHeight="1">
      <c r="A21" s="73"/>
      <c r="B21" s="62" t="s">
        <v>67</v>
      </c>
      <c r="C21" s="63" t="s">
        <v>94</v>
      </c>
      <c r="D21" s="61"/>
      <c r="E21" s="61"/>
      <c r="F21" s="61"/>
      <c r="G21" s="61"/>
      <c r="H21" s="61"/>
      <c r="I21" s="61"/>
      <c r="J21" s="61"/>
      <c r="K21" s="61"/>
      <c r="L21" s="48"/>
      <c r="M21" s="48"/>
      <c r="N21" s="48"/>
      <c r="O21" s="48"/>
      <c r="P21" s="48"/>
      <c r="Q21" s="48"/>
      <c r="R21" s="48"/>
      <c r="S21" s="48"/>
    </row>
    <row r="22" spans="1:19" ht="12.75" customHeight="1">
      <c r="A22" s="73"/>
      <c r="B22" s="62" t="s">
        <v>69</v>
      </c>
      <c r="C22" s="63" t="s">
        <v>95</v>
      </c>
      <c r="D22" s="61"/>
      <c r="E22" s="61"/>
      <c r="F22" s="61"/>
      <c r="G22" s="61"/>
      <c r="H22" s="61"/>
      <c r="I22" s="61"/>
      <c r="J22" s="61"/>
      <c r="K22" s="61"/>
      <c r="L22" s="48"/>
      <c r="M22" s="48"/>
      <c r="N22" s="48"/>
      <c r="O22" s="48"/>
      <c r="P22" s="48"/>
      <c r="Q22" s="48"/>
      <c r="R22" s="48"/>
      <c r="S22" s="48"/>
    </row>
    <row r="23" spans="1:19" ht="12.75" customHeight="1">
      <c r="A23" s="73"/>
      <c r="B23" s="59"/>
      <c r="C23" s="61"/>
      <c r="D23" s="61"/>
      <c r="E23" s="61"/>
      <c r="F23" s="61"/>
      <c r="G23" s="61"/>
      <c r="H23" s="61"/>
      <c r="I23" s="61"/>
      <c r="J23" s="61"/>
      <c r="K23" s="61"/>
      <c r="L23" s="48"/>
      <c r="M23" s="48"/>
      <c r="N23" s="48"/>
      <c r="O23" s="48"/>
      <c r="P23" s="48"/>
      <c r="Q23" s="48"/>
      <c r="R23" s="48"/>
      <c r="S23" s="48"/>
    </row>
    <row r="24" spans="1:19" ht="15.75">
      <c r="B24" s="64" t="s">
        <v>3</v>
      </c>
      <c r="C24" s="55">
        <v>1.1200000000000001</v>
      </c>
      <c r="D24" s="65">
        <v>0.55000000000000004</v>
      </c>
      <c r="E24" s="65">
        <v>0.54</v>
      </c>
      <c r="F24" s="66">
        <v>0</v>
      </c>
      <c r="G24" s="55">
        <v>1.1200000000000001</v>
      </c>
      <c r="H24" s="55">
        <v>0.6</v>
      </c>
      <c r="I24" s="112">
        <v>0.6</v>
      </c>
      <c r="J24" s="65">
        <v>0.432</v>
      </c>
      <c r="K24" s="67" t="s">
        <v>96</v>
      </c>
      <c r="L24" s="48"/>
      <c r="M24" s="48"/>
      <c r="N24" s="48"/>
      <c r="O24" s="48"/>
      <c r="P24" s="48"/>
      <c r="Q24" s="48"/>
      <c r="R24" s="48"/>
      <c r="S24" s="48"/>
    </row>
    <row r="25" spans="1:19" ht="15.75">
      <c r="B25" s="64" t="s">
        <v>4</v>
      </c>
      <c r="C25" s="99">
        <f t="shared" ref="C25:J25" si="1">C13/$K13</f>
        <v>0</v>
      </c>
      <c r="D25" s="99">
        <f t="shared" si="1"/>
        <v>0</v>
      </c>
      <c r="E25" s="99">
        <f t="shared" si="1"/>
        <v>0</v>
      </c>
      <c r="F25" s="99">
        <f t="shared" si="1"/>
        <v>0</v>
      </c>
      <c r="G25" s="99">
        <f t="shared" si="1"/>
        <v>0.1708088899159767</v>
      </c>
      <c r="H25" s="99">
        <f t="shared" si="1"/>
        <v>0.82919111008402335</v>
      </c>
      <c r="I25" s="99">
        <f t="shared" si="1"/>
        <v>0</v>
      </c>
      <c r="J25" s="99">
        <f t="shared" si="1"/>
        <v>0</v>
      </c>
      <c r="K25" s="7"/>
      <c r="L25" s="48"/>
      <c r="M25" s="48"/>
      <c r="N25" s="48"/>
      <c r="O25" s="48"/>
      <c r="P25" s="48"/>
      <c r="Q25" s="48"/>
      <c r="R25" s="48"/>
      <c r="S25" s="48"/>
    </row>
    <row r="26" spans="1:19" ht="15.75">
      <c r="B26" s="64" t="s">
        <v>67</v>
      </c>
      <c r="C26" s="55">
        <v>0</v>
      </c>
      <c r="D26" s="65">
        <v>0</v>
      </c>
      <c r="E26" s="65">
        <v>0</v>
      </c>
      <c r="F26" s="55">
        <v>1</v>
      </c>
      <c r="G26" s="55">
        <v>0</v>
      </c>
      <c r="H26" s="55">
        <v>1</v>
      </c>
      <c r="I26" s="55">
        <v>1</v>
      </c>
      <c r="J26" s="65">
        <v>1</v>
      </c>
      <c r="K26" s="63" t="s">
        <v>98</v>
      </c>
      <c r="L26" s="48"/>
      <c r="M26" s="48"/>
      <c r="N26" s="48"/>
      <c r="O26" s="48"/>
      <c r="P26" s="48"/>
      <c r="Q26" s="48"/>
      <c r="R26" s="48"/>
      <c r="S26" s="48"/>
    </row>
    <row r="27" spans="1:19">
      <c r="B27" s="62"/>
      <c r="C27" s="48"/>
      <c r="D27" s="68"/>
      <c r="E27" s="68"/>
      <c r="F27" s="48"/>
      <c r="G27" s="48"/>
      <c r="H27" s="48"/>
      <c r="I27" s="48"/>
      <c r="J27" s="68"/>
      <c r="K27" s="63"/>
      <c r="L27" s="48"/>
      <c r="M27" s="48"/>
      <c r="N27" s="48"/>
      <c r="O27" s="48"/>
      <c r="P27" s="48"/>
      <c r="Q27" s="48"/>
      <c r="R27" s="48"/>
      <c r="S27" s="48"/>
    </row>
    <row r="28" spans="1:19">
      <c r="B28" s="62"/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</row>
    <row r="29" spans="1:19" ht="14.25">
      <c r="B29" s="49" t="s">
        <v>83</v>
      </c>
      <c r="C29" s="48"/>
      <c r="D29" s="48"/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</row>
    <row r="30" spans="1:19">
      <c r="B30" s="48"/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</row>
    <row r="31" spans="1:19">
      <c r="B31" s="48"/>
      <c r="C31" s="48"/>
      <c r="D31" s="48"/>
      <c r="E31" s="48"/>
      <c r="F31" s="48"/>
      <c r="G31" s="48"/>
      <c r="H31" s="48"/>
      <c r="I31" s="48"/>
      <c r="J31" s="48"/>
      <c r="K31" s="48"/>
      <c r="L31" s="48"/>
      <c r="M31" s="48"/>
      <c r="N31" s="48"/>
      <c r="O31" s="48"/>
      <c r="P31" s="48"/>
      <c r="Q31" s="48"/>
      <c r="R31" s="48"/>
      <c r="S31" s="48"/>
    </row>
    <row r="32" spans="1:19">
      <c r="B32" s="48"/>
      <c r="C32" s="48"/>
      <c r="D32" s="48"/>
      <c r="E32" s="48"/>
      <c r="F32" s="48"/>
      <c r="G32" s="67" t="s">
        <v>105</v>
      </c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</row>
    <row r="33" spans="2:19">
      <c r="B33" s="48"/>
      <c r="C33" s="48"/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48"/>
      <c r="R33" s="48"/>
      <c r="S33" s="48"/>
    </row>
    <row r="34" spans="2:19">
      <c r="B34" s="48"/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</row>
    <row r="35" spans="2:19">
      <c r="B35" s="48"/>
      <c r="C35" s="64" t="s">
        <v>63</v>
      </c>
      <c r="D35" s="65">
        <v>0.15</v>
      </c>
      <c r="E35" s="63" t="s">
        <v>99</v>
      </c>
      <c r="F35" s="48"/>
      <c r="G35" s="48"/>
      <c r="H35" s="48"/>
      <c r="I35" s="48"/>
      <c r="J35" s="48"/>
      <c r="K35" s="48"/>
      <c r="L35" s="48"/>
      <c r="M35" s="48"/>
      <c r="N35" s="48"/>
      <c r="O35" s="48"/>
      <c r="P35" s="48"/>
      <c r="Q35" s="48"/>
      <c r="R35" s="48"/>
      <c r="S35" s="48"/>
    </row>
    <row r="36" spans="2:19" ht="15.75">
      <c r="B36" s="48"/>
      <c r="C36" s="64" t="s">
        <v>65</v>
      </c>
      <c r="D36" s="55">
        <v>2.5</v>
      </c>
      <c r="E36" s="63" t="s">
        <v>100</v>
      </c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</row>
    <row r="37" spans="2:19" ht="15.75">
      <c r="B37" s="48"/>
      <c r="C37" s="64" t="s">
        <v>66</v>
      </c>
      <c r="D37" s="30">
        <f>IF(K13&gt;=139000,0.006,IF(AND(K13&gt;=27800,139000&gt;K13),0.008,0.011))</f>
        <v>1.0999999999999999E-2</v>
      </c>
      <c r="E37" s="63" t="s">
        <v>101</v>
      </c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</row>
    <row r="38" spans="2:19" ht="15.75">
      <c r="B38" s="48"/>
      <c r="C38" s="64" t="s">
        <v>3</v>
      </c>
      <c r="D38" s="65" t="s">
        <v>5</v>
      </c>
      <c r="E38" s="48"/>
      <c r="F38" s="48"/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48"/>
    </row>
    <row r="39" spans="2:19" ht="15.75">
      <c r="B39" s="48"/>
      <c r="C39" s="64" t="s">
        <v>4</v>
      </c>
      <c r="D39" s="35" t="s">
        <v>5</v>
      </c>
      <c r="E39" s="48"/>
      <c r="F39" s="48"/>
      <c r="G39" s="48"/>
      <c r="H39" s="48"/>
      <c r="I39" s="48"/>
      <c r="J39" s="48"/>
      <c r="K39" s="48"/>
      <c r="L39" s="48"/>
      <c r="M39" s="48"/>
      <c r="N39" s="48"/>
      <c r="O39" s="48"/>
      <c r="P39" s="48"/>
      <c r="Q39" s="48"/>
      <c r="R39" s="48"/>
      <c r="S39" s="48"/>
    </row>
    <row r="40" spans="2:19">
      <c r="B40" s="48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48"/>
      <c r="O40" s="48"/>
      <c r="P40" s="48"/>
      <c r="Q40" s="48"/>
      <c r="R40" s="48"/>
      <c r="S40" s="48"/>
    </row>
    <row r="41" spans="2:19" ht="18.75" customHeight="1">
      <c r="B41" s="48"/>
      <c r="C41" s="26" t="s">
        <v>64</v>
      </c>
      <c r="D41" s="27">
        <f>(1/(1-D35))*(D36*D37+SUMPRODUCT(C24:J24,C25:J25))</f>
        <v>0.84273014441918581</v>
      </c>
      <c r="E41" s="48"/>
      <c r="F41" s="48"/>
      <c r="G41" s="48"/>
      <c r="H41" s="48"/>
      <c r="I41" s="48"/>
      <c r="J41" s="48"/>
      <c r="K41" s="48"/>
      <c r="L41" s="48"/>
      <c r="M41" s="48"/>
      <c r="N41" s="48"/>
      <c r="O41" s="48"/>
      <c r="P41" s="48"/>
      <c r="Q41" s="48"/>
      <c r="R41" s="48"/>
      <c r="S41" s="48"/>
    </row>
    <row r="42" spans="2:19">
      <c r="B42" s="48"/>
      <c r="C42" s="48"/>
      <c r="D42" s="48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48"/>
      <c r="S42" s="48"/>
    </row>
    <row r="43" spans="2:19">
      <c r="B43" s="48"/>
      <c r="C43" s="48"/>
      <c r="D43" s="48"/>
      <c r="E43" s="48"/>
      <c r="F43" s="48"/>
      <c r="G43" s="48"/>
      <c r="H43" s="48"/>
      <c r="I43" s="48"/>
      <c r="J43" s="48"/>
      <c r="K43" s="48"/>
      <c r="L43" s="48"/>
      <c r="M43" s="48"/>
      <c r="N43" s="48"/>
      <c r="O43" s="48"/>
      <c r="P43" s="48"/>
      <c r="Q43" s="48"/>
      <c r="R43" s="48"/>
      <c r="S43" s="48"/>
    </row>
    <row r="44" spans="2:19" ht="14.25">
      <c r="B44" s="49" t="s">
        <v>82</v>
      </c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</row>
    <row r="45" spans="2:19">
      <c r="B45" s="48"/>
      <c r="C45" s="48"/>
      <c r="D45" s="48"/>
      <c r="E45" s="48"/>
      <c r="F45" s="48"/>
      <c r="G45" s="48"/>
      <c r="H45" s="48"/>
      <c r="I45" s="48"/>
      <c r="J45" s="48"/>
      <c r="K45" s="48"/>
      <c r="L45" s="48"/>
      <c r="M45" s="48"/>
      <c r="N45" s="48"/>
      <c r="O45" s="48"/>
      <c r="P45" s="48"/>
      <c r="Q45" s="48"/>
      <c r="R45" s="48"/>
      <c r="S45" s="48"/>
    </row>
    <row r="46" spans="2:19">
      <c r="B46" s="48"/>
      <c r="C46" s="48"/>
      <c r="D46" s="48"/>
      <c r="E46" s="48"/>
      <c r="F46" s="48"/>
      <c r="G46" s="48"/>
      <c r="H46" s="48"/>
      <c r="I46" s="48"/>
      <c r="J46" s="48"/>
      <c r="K46" s="48"/>
      <c r="L46" s="48"/>
      <c r="M46" s="48"/>
      <c r="N46" s="48"/>
      <c r="O46" s="48"/>
      <c r="P46" s="48"/>
      <c r="Q46" s="48"/>
      <c r="R46" s="48"/>
      <c r="S46" s="48"/>
    </row>
    <row r="47" spans="2:19">
      <c r="B47" s="48"/>
      <c r="C47" s="48"/>
      <c r="D47" s="48"/>
      <c r="E47" s="48"/>
      <c r="F47" s="48"/>
      <c r="G47" s="67" t="s">
        <v>106</v>
      </c>
      <c r="H47" s="48"/>
      <c r="I47" s="48"/>
      <c r="J47" s="48"/>
      <c r="K47" s="48"/>
      <c r="L47" s="48"/>
      <c r="M47" s="48"/>
      <c r="N47" s="48"/>
      <c r="O47" s="48"/>
      <c r="P47" s="48"/>
      <c r="Q47" s="48"/>
      <c r="R47" s="48"/>
      <c r="S47" s="48"/>
    </row>
    <row r="48" spans="2:19">
      <c r="B48" s="48"/>
      <c r="C48" s="48"/>
      <c r="D48" s="48"/>
      <c r="E48" s="48"/>
      <c r="F48" s="48"/>
      <c r="G48" s="48"/>
      <c r="H48" s="48"/>
      <c r="I48" s="48"/>
      <c r="J48" s="48"/>
      <c r="K48" s="48"/>
      <c r="L48" s="48"/>
      <c r="M48" s="48"/>
      <c r="N48" s="48"/>
      <c r="O48" s="48"/>
      <c r="P48" s="48"/>
      <c r="Q48" s="48"/>
      <c r="R48" s="48"/>
      <c r="S48" s="48"/>
    </row>
    <row r="49" spans="2:19">
      <c r="B49" s="48"/>
      <c r="C49" s="48"/>
      <c r="D49" s="48"/>
      <c r="E49" s="48"/>
      <c r="F49" s="48"/>
      <c r="G49" s="48"/>
      <c r="H49" s="48"/>
      <c r="I49" s="48"/>
      <c r="J49" s="48"/>
      <c r="K49" s="48"/>
      <c r="L49" s="48"/>
      <c r="M49" s="48"/>
      <c r="N49" s="48"/>
      <c r="O49" s="48"/>
      <c r="P49" s="48"/>
      <c r="Q49" s="48"/>
      <c r="R49" s="48"/>
      <c r="S49" s="48"/>
    </row>
    <row r="50" spans="2:19" ht="15.75">
      <c r="B50" s="48"/>
      <c r="C50" s="64" t="s">
        <v>4</v>
      </c>
      <c r="D50" s="35" t="s">
        <v>5</v>
      </c>
      <c r="E50" s="48"/>
      <c r="F50" s="48"/>
      <c r="G50" s="48"/>
      <c r="H50" s="48"/>
      <c r="I50" s="48"/>
      <c r="J50" s="48"/>
      <c r="K50" s="48"/>
      <c r="L50" s="48"/>
      <c r="M50" s="48"/>
      <c r="N50" s="48"/>
      <c r="O50" s="48"/>
      <c r="P50" s="48"/>
      <c r="Q50" s="48"/>
      <c r="R50" s="48"/>
      <c r="S50" s="48"/>
    </row>
    <row r="51" spans="2:19" ht="15.75">
      <c r="B51" s="48"/>
      <c r="C51" s="64" t="s">
        <v>67</v>
      </c>
      <c r="D51" s="65" t="s">
        <v>5</v>
      </c>
      <c r="E51" s="48"/>
      <c r="F51" s="48"/>
      <c r="G51" s="48"/>
      <c r="H51" s="48"/>
      <c r="I51" s="48"/>
      <c r="J51" s="48"/>
      <c r="K51" s="48"/>
      <c r="L51" s="48"/>
      <c r="M51" s="48"/>
      <c r="N51" s="48"/>
      <c r="O51" s="48"/>
      <c r="P51" s="48"/>
      <c r="Q51" s="48"/>
      <c r="R51" s="48"/>
      <c r="S51" s="48"/>
    </row>
    <row r="52" spans="2:19" ht="15.75">
      <c r="B52" s="48"/>
      <c r="C52" s="64" t="s">
        <v>66</v>
      </c>
      <c r="D52" s="30">
        <f>D37</f>
        <v>1.0999999999999999E-2</v>
      </c>
      <c r="E52" s="63" t="s">
        <v>101</v>
      </c>
      <c r="F52" s="48"/>
      <c r="G52" s="48"/>
      <c r="H52" s="48"/>
      <c r="I52" s="48"/>
      <c r="J52" s="48"/>
      <c r="K52" s="48"/>
      <c r="L52" s="48"/>
      <c r="M52" s="48"/>
      <c r="N52" s="48"/>
      <c r="O52" s="48"/>
      <c r="P52" s="48"/>
      <c r="Q52" s="48"/>
      <c r="R52" s="48"/>
      <c r="S52" s="48"/>
    </row>
    <row r="53" spans="2:19" ht="15.75">
      <c r="B53" s="48"/>
      <c r="C53" s="64" t="s">
        <v>69</v>
      </c>
      <c r="D53" s="55">
        <v>0.1</v>
      </c>
      <c r="E53" s="63" t="s">
        <v>102</v>
      </c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48"/>
      <c r="R53" s="48"/>
      <c r="S53" s="48"/>
    </row>
    <row r="54" spans="2:19">
      <c r="B54" s="48"/>
      <c r="C54" s="48"/>
      <c r="D54" s="48"/>
      <c r="E54" s="48"/>
      <c r="F54" s="48"/>
      <c r="G54" s="48"/>
      <c r="H54" s="48"/>
      <c r="I54" s="48"/>
      <c r="J54" s="48"/>
      <c r="K54" s="48"/>
      <c r="L54" s="48"/>
      <c r="M54" s="48"/>
      <c r="N54" s="48"/>
      <c r="O54" s="48"/>
      <c r="P54" s="48"/>
      <c r="Q54" s="48"/>
      <c r="R54" s="48"/>
      <c r="S54" s="48"/>
    </row>
    <row r="55" spans="2:19" ht="18.75" customHeight="1">
      <c r="B55" s="48"/>
      <c r="C55" s="26" t="s">
        <v>68</v>
      </c>
      <c r="D55" s="27">
        <f>(SUMPRODUCT(C25:J25,C26:J26)+(D52*D53))/(1+D52)</f>
        <v>0.82125728000397968</v>
      </c>
      <c r="E55" s="48"/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</row>
    <row r="56" spans="2:19">
      <c r="B56" s="48"/>
      <c r="C56" s="48"/>
      <c r="D56" s="48"/>
      <c r="E56" s="48"/>
      <c r="F56" s="48"/>
      <c r="G56" s="48"/>
      <c r="H56" s="48"/>
      <c r="I56" s="48"/>
      <c r="J56" s="48"/>
      <c r="K56" s="48"/>
      <c r="L56" s="48"/>
      <c r="M56" s="48"/>
      <c r="N56" s="48"/>
      <c r="O56" s="48"/>
      <c r="P56" s="48"/>
      <c r="Q56" s="48"/>
      <c r="R56" s="48"/>
      <c r="S56" s="48"/>
    </row>
  </sheetData>
  <sheetProtection algorithmName="SHA-512" hashValue="B+kh/OhoQjzHeevrsYX+18EGVFCRHGWo0YNYKvhYCKDlK9bPbrV4xXNGtGgSUExvJfqudlNbtx16uEuHSOX1kA==" saltValue="b7S1O8nY0O4D3CoiAaFK5g==" spinCount="100000" sheet="1" objects="1" scenarios="1"/>
  <protectedRanges>
    <protectedRange sqref="C13:J14" name="MWh és GJ adatok"/>
  </protectedRanges>
  <mergeCells count="11">
    <mergeCell ref="G10:J10"/>
    <mergeCell ref="B9:K9"/>
    <mergeCell ref="B3:S3"/>
    <mergeCell ref="B2:S2"/>
    <mergeCell ref="B1:S1"/>
    <mergeCell ref="K10:K12"/>
    <mergeCell ref="G12:I12"/>
    <mergeCell ref="C11:E11"/>
    <mergeCell ref="I11:J11"/>
    <mergeCell ref="F11:F12"/>
    <mergeCell ref="C10:F10"/>
  </mergeCells>
  <printOptions horizontalCentered="1"/>
  <pageMargins left="0.39370078740157483" right="0.39370078740157483" top="0.39370078740157483" bottom="0.39370078740157483" header="0.19685039370078741" footer="0.19685039370078741"/>
  <pageSetup paperSize="9" scale="70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44"/>
    <pageSetUpPr autoPageBreaks="0" fitToPage="1"/>
  </sheetPr>
  <dimension ref="A1:U56"/>
  <sheetViews>
    <sheetView zoomScaleNormal="100" workbookViewId="0"/>
  </sheetViews>
  <sheetFormatPr defaultRowHeight="12.75"/>
  <cols>
    <col min="1" max="1" width="9.140625" style="69" customWidth="1"/>
    <col min="2" max="2" width="20.7109375" style="69" bestFit="1" customWidth="1"/>
    <col min="3" max="9" width="11.140625" style="69" customWidth="1"/>
    <col min="10" max="10" width="11" style="69" customWidth="1"/>
    <col min="11" max="11" width="11.140625" style="69" customWidth="1"/>
    <col min="12" max="16384" width="9.140625" style="69"/>
  </cols>
  <sheetData>
    <row r="1" spans="1:21" ht="18.75">
      <c r="B1" s="116" t="s">
        <v>84</v>
      </c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116"/>
      <c r="T1" s="70"/>
      <c r="U1" s="70"/>
    </row>
    <row r="2" spans="1:21" ht="18.75">
      <c r="B2" s="116" t="s">
        <v>103</v>
      </c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116"/>
      <c r="T2" s="70"/>
      <c r="U2" s="70"/>
    </row>
    <row r="3" spans="1:21" ht="15" customHeight="1">
      <c r="B3" s="138" t="str">
        <f>Összesítő!A3</f>
        <v xml:space="preserve"> 2019.11.29-től hatályos 7/2006. (V. 24.) TNM rendelet 7. sz. melléklete szerint</v>
      </c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8"/>
      <c r="R3" s="138"/>
      <c r="S3" s="138"/>
      <c r="T3" s="71"/>
      <c r="U3" s="71"/>
    </row>
    <row r="4" spans="1:21"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</row>
    <row r="5" spans="1:21">
      <c r="B5" s="49" t="s">
        <v>85</v>
      </c>
      <c r="C5" s="48" t="s">
        <v>118</v>
      </c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</row>
    <row r="6" spans="1:21">
      <c r="B6" s="49" t="s">
        <v>81</v>
      </c>
      <c r="C6" s="50" t="str">
        <f>Összesítő!A2</f>
        <v>2022.</v>
      </c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</row>
    <row r="7" spans="1:21" ht="12.75" customHeight="1">
      <c r="B7" s="51"/>
      <c r="C7" s="52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</row>
    <row r="8" spans="1:21">
      <c r="B8" s="49" t="s">
        <v>86</v>
      </c>
      <c r="C8" s="53"/>
      <c r="D8" s="53"/>
      <c r="E8" s="53"/>
      <c r="F8" s="53"/>
      <c r="G8" s="53"/>
      <c r="H8" s="53"/>
      <c r="I8" s="53"/>
      <c r="J8" s="53"/>
      <c r="K8" s="48"/>
      <c r="L8" s="48"/>
      <c r="M8" s="48"/>
      <c r="N8" s="48"/>
      <c r="O8" s="48"/>
      <c r="P8" s="48"/>
      <c r="Q8" s="48"/>
      <c r="R8" s="48"/>
      <c r="S8" s="48"/>
    </row>
    <row r="9" spans="1:21" ht="18.75" customHeight="1">
      <c r="B9" s="127" t="s">
        <v>88</v>
      </c>
      <c r="C9" s="128"/>
      <c r="D9" s="128"/>
      <c r="E9" s="128"/>
      <c r="F9" s="128"/>
      <c r="G9" s="128"/>
      <c r="H9" s="128"/>
      <c r="I9" s="128"/>
      <c r="J9" s="128"/>
      <c r="K9" s="129"/>
      <c r="L9" s="48"/>
      <c r="M9" s="48"/>
      <c r="N9" s="48"/>
      <c r="O9" s="48"/>
      <c r="P9" s="48"/>
      <c r="Q9" s="48"/>
      <c r="R9" s="48"/>
      <c r="S9" s="48"/>
    </row>
    <row r="10" spans="1:21">
      <c r="A10" s="72"/>
      <c r="B10" s="54" t="s">
        <v>78</v>
      </c>
      <c r="C10" s="124" t="s">
        <v>1</v>
      </c>
      <c r="D10" s="125"/>
      <c r="E10" s="125"/>
      <c r="F10" s="126"/>
      <c r="G10" s="124" t="s">
        <v>2</v>
      </c>
      <c r="H10" s="125"/>
      <c r="I10" s="125"/>
      <c r="J10" s="126"/>
      <c r="K10" s="130" t="s">
        <v>0</v>
      </c>
      <c r="L10" s="48"/>
      <c r="M10" s="55"/>
      <c r="N10" s="32" t="s">
        <v>107</v>
      </c>
      <c r="O10" s="33"/>
      <c r="P10" s="48"/>
      <c r="Q10" s="48"/>
      <c r="R10" s="48"/>
      <c r="S10" s="48"/>
    </row>
    <row r="11" spans="1:21">
      <c r="A11" s="72"/>
      <c r="B11" s="54" t="s">
        <v>80</v>
      </c>
      <c r="C11" s="133" t="s">
        <v>71</v>
      </c>
      <c r="D11" s="133"/>
      <c r="E11" s="133"/>
      <c r="F11" s="136" t="s">
        <v>74</v>
      </c>
      <c r="G11" s="56" t="s">
        <v>71</v>
      </c>
      <c r="H11" s="110" t="s">
        <v>73</v>
      </c>
      <c r="I11" s="134" t="s">
        <v>76</v>
      </c>
      <c r="J11" s="135"/>
      <c r="K11" s="131"/>
      <c r="L11" s="48"/>
      <c r="M11" s="30"/>
      <c r="N11" s="32" t="s">
        <v>108</v>
      </c>
      <c r="O11" s="33"/>
      <c r="P11" s="48"/>
      <c r="Q11" s="48"/>
      <c r="R11" s="48"/>
      <c r="S11" s="48"/>
    </row>
    <row r="12" spans="1:21">
      <c r="A12" s="72"/>
      <c r="B12" s="54" t="s">
        <v>77</v>
      </c>
      <c r="C12" s="56" t="s">
        <v>70</v>
      </c>
      <c r="D12" s="56" t="s">
        <v>72</v>
      </c>
      <c r="E12" s="56" t="s">
        <v>75</v>
      </c>
      <c r="F12" s="137"/>
      <c r="G12" s="133" t="s">
        <v>70</v>
      </c>
      <c r="H12" s="133"/>
      <c r="I12" s="133"/>
      <c r="J12" s="56" t="s">
        <v>72</v>
      </c>
      <c r="K12" s="132"/>
      <c r="L12" s="48"/>
      <c r="M12" s="31"/>
      <c r="N12" s="32" t="s">
        <v>109</v>
      </c>
      <c r="O12" s="33"/>
      <c r="P12" s="48"/>
      <c r="Q12" s="48"/>
      <c r="R12" s="48"/>
      <c r="S12" s="48"/>
    </row>
    <row r="13" spans="1:21" ht="18.75" customHeight="1">
      <c r="A13" s="73"/>
      <c r="B13" s="57" t="s">
        <v>79</v>
      </c>
      <c r="C13" s="58">
        <v>0</v>
      </c>
      <c r="D13" s="58">
        <v>0</v>
      </c>
      <c r="E13" s="58">
        <v>0</v>
      </c>
      <c r="F13" s="58">
        <v>0</v>
      </c>
      <c r="G13" s="58">
        <v>582.12526666666668</v>
      </c>
      <c r="H13" s="58">
        <v>0</v>
      </c>
      <c r="I13" s="58">
        <v>0</v>
      </c>
      <c r="J13" s="58">
        <v>0</v>
      </c>
      <c r="K13" s="58">
        <f>SUM(C13:J13)</f>
        <v>582.12526666666668</v>
      </c>
      <c r="L13" s="48"/>
      <c r="M13" s="48"/>
      <c r="N13" s="48"/>
      <c r="O13" s="48"/>
      <c r="P13" s="48"/>
      <c r="Q13" s="48"/>
      <c r="R13" s="48"/>
      <c r="S13" s="48"/>
    </row>
    <row r="14" spans="1:21">
      <c r="A14" s="73"/>
      <c r="B14" s="59"/>
      <c r="C14" s="60">
        <f>C13*3.6</f>
        <v>0</v>
      </c>
      <c r="D14" s="60">
        <f t="shared" ref="D14:J14" si="0">D13*3.6</f>
        <v>0</v>
      </c>
      <c r="E14" s="60">
        <f t="shared" si="0"/>
        <v>0</v>
      </c>
      <c r="F14" s="60">
        <f t="shared" si="0"/>
        <v>0</v>
      </c>
      <c r="G14" s="60">
        <f t="shared" si="0"/>
        <v>2095.6509599999999</v>
      </c>
      <c r="H14" s="60">
        <f t="shared" si="0"/>
        <v>0</v>
      </c>
      <c r="I14" s="60">
        <f t="shared" si="0"/>
        <v>0</v>
      </c>
      <c r="J14" s="60">
        <f t="shared" si="0"/>
        <v>0</v>
      </c>
      <c r="K14" s="60">
        <f>SUM(C14:J14)</f>
        <v>2095.6509599999999</v>
      </c>
      <c r="L14" s="48"/>
      <c r="M14" s="48"/>
      <c r="N14" s="48"/>
      <c r="O14" s="48"/>
      <c r="P14" s="48"/>
      <c r="Q14" s="48"/>
      <c r="R14" s="48"/>
      <c r="S14" s="48"/>
    </row>
    <row r="15" spans="1:21" ht="12.75" customHeight="1">
      <c r="A15" s="73"/>
      <c r="B15" s="59" t="s">
        <v>87</v>
      </c>
      <c r="C15" s="61"/>
      <c r="D15" s="61"/>
      <c r="E15" s="61"/>
      <c r="F15" s="61"/>
      <c r="G15" s="61"/>
      <c r="H15" s="61"/>
      <c r="I15" s="61"/>
      <c r="J15" s="61"/>
      <c r="K15" s="61"/>
      <c r="L15" s="48"/>
      <c r="M15" s="48"/>
      <c r="N15" s="48"/>
      <c r="O15" s="48"/>
      <c r="P15" s="48"/>
      <c r="Q15" s="48"/>
      <c r="R15" s="48"/>
      <c r="S15" s="48"/>
    </row>
    <row r="16" spans="1:21" ht="12.75" customHeight="1">
      <c r="A16" s="73"/>
      <c r="B16" s="62" t="s">
        <v>63</v>
      </c>
      <c r="C16" s="63" t="s">
        <v>89</v>
      </c>
      <c r="D16" s="61"/>
      <c r="E16" s="61"/>
      <c r="F16" s="61"/>
      <c r="G16" s="61"/>
      <c r="H16" s="61"/>
      <c r="I16" s="61"/>
      <c r="J16" s="61"/>
      <c r="K16" s="61"/>
      <c r="L16" s="48"/>
      <c r="M16" s="48"/>
      <c r="N16" s="48"/>
      <c r="O16" s="48"/>
      <c r="P16" s="48"/>
      <c r="Q16" s="48"/>
      <c r="R16" s="48"/>
      <c r="S16" s="48"/>
    </row>
    <row r="17" spans="1:19" ht="12.75" customHeight="1">
      <c r="A17" s="73"/>
      <c r="B17" s="62" t="s">
        <v>65</v>
      </c>
      <c r="C17" s="63" t="s">
        <v>90</v>
      </c>
      <c r="D17" s="61"/>
      <c r="E17" s="61"/>
      <c r="F17" s="61"/>
      <c r="G17" s="61"/>
      <c r="H17" s="61"/>
      <c r="I17" s="61"/>
      <c r="J17" s="61"/>
      <c r="K17" s="61"/>
      <c r="L17" s="48"/>
      <c r="M17" s="48"/>
      <c r="N17" s="48"/>
      <c r="O17" s="48"/>
      <c r="P17" s="48"/>
      <c r="Q17" s="48"/>
      <c r="R17" s="48"/>
      <c r="S17" s="48"/>
    </row>
    <row r="18" spans="1:19" ht="12.75" customHeight="1">
      <c r="A18" s="73"/>
      <c r="B18" s="62" t="s">
        <v>66</v>
      </c>
      <c r="C18" s="63" t="s">
        <v>91</v>
      </c>
      <c r="D18" s="61"/>
      <c r="E18" s="61"/>
      <c r="F18" s="61"/>
      <c r="G18" s="61"/>
      <c r="H18" s="61"/>
      <c r="I18" s="61"/>
      <c r="J18" s="61"/>
      <c r="K18" s="61"/>
      <c r="L18" s="48"/>
      <c r="M18" s="48"/>
      <c r="N18" s="48"/>
      <c r="O18" s="48"/>
      <c r="P18" s="48"/>
      <c r="Q18" s="48"/>
      <c r="R18" s="48"/>
      <c r="S18" s="48"/>
    </row>
    <row r="19" spans="1:19" ht="12.75" customHeight="1">
      <c r="A19" s="73"/>
      <c r="B19" s="62" t="s">
        <v>3</v>
      </c>
      <c r="C19" s="63" t="s">
        <v>92</v>
      </c>
      <c r="D19" s="61"/>
      <c r="E19" s="61"/>
      <c r="F19" s="61"/>
      <c r="G19" s="61"/>
      <c r="H19" s="61"/>
      <c r="I19" s="61"/>
      <c r="J19" s="61"/>
      <c r="K19" s="61"/>
      <c r="L19" s="48"/>
      <c r="M19" s="48"/>
      <c r="N19" s="48"/>
      <c r="O19" s="48"/>
      <c r="P19" s="48"/>
      <c r="Q19" s="48"/>
      <c r="R19" s="48"/>
      <c r="S19" s="48"/>
    </row>
    <row r="20" spans="1:19" ht="12.75" customHeight="1">
      <c r="A20" s="73"/>
      <c r="B20" s="62" t="s">
        <v>4</v>
      </c>
      <c r="C20" s="63" t="s">
        <v>93</v>
      </c>
      <c r="D20" s="61"/>
      <c r="E20" s="61"/>
      <c r="F20" s="61"/>
      <c r="G20" s="61"/>
      <c r="H20" s="61"/>
      <c r="I20" s="61"/>
      <c r="J20" s="61"/>
      <c r="K20" s="61"/>
      <c r="L20" s="48"/>
      <c r="M20" s="48"/>
      <c r="N20" s="48"/>
      <c r="O20" s="48"/>
      <c r="P20" s="48"/>
      <c r="Q20" s="48"/>
      <c r="R20" s="48"/>
      <c r="S20" s="48"/>
    </row>
    <row r="21" spans="1:19" ht="12.75" customHeight="1">
      <c r="A21" s="73"/>
      <c r="B21" s="62" t="s">
        <v>67</v>
      </c>
      <c r="C21" s="63" t="s">
        <v>94</v>
      </c>
      <c r="D21" s="61"/>
      <c r="E21" s="61"/>
      <c r="F21" s="61"/>
      <c r="G21" s="61"/>
      <c r="H21" s="61"/>
      <c r="I21" s="61"/>
      <c r="J21" s="61"/>
      <c r="K21" s="61"/>
      <c r="L21" s="48"/>
      <c r="M21" s="48"/>
      <c r="N21" s="48"/>
      <c r="O21" s="48"/>
      <c r="P21" s="48"/>
      <c r="Q21" s="48"/>
      <c r="R21" s="48"/>
      <c r="S21" s="48"/>
    </row>
    <row r="22" spans="1:19" ht="12.75" customHeight="1">
      <c r="A22" s="73"/>
      <c r="B22" s="62" t="s">
        <v>69</v>
      </c>
      <c r="C22" s="63" t="s">
        <v>95</v>
      </c>
      <c r="D22" s="61"/>
      <c r="E22" s="61"/>
      <c r="F22" s="61"/>
      <c r="G22" s="61"/>
      <c r="H22" s="61"/>
      <c r="I22" s="61"/>
      <c r="J22" s="61"/>
      <c r="K22" s="61"/>
      <c r="L22" s="48"/>
      <c r="M22" s="48"/>
      <c r="N22" s="48"/>
      <c r="O22" s="48"/>
      <c r="P22" s="48"/>
      <c r="Q22" s="48"/>
      <c r="R22" s="48"/>
      <c r="S22" s="48"/>
    </row>
    <row r="23" spans="1:19" ht="12.75" customHeight="1">
      <c r="A23" s="73"/>
      <c r="B23" s="59"/>
      <c r="C23" s="61"/>
      <c r="D23" s="61"/>
      <c r="E23" s="61"/>
      <c r="F23" s="61"/>
      <c r="G23" s="61"/>
      <c r="H23" s="61"/>
      <c r="I23" s="61"/>
      <c r="J23" s="61"/>
      <c r="K23" s="61"/>
      <c r="L23" s="48"/>
      <c r="M23" s="48"/>
      <c r="N23" s="48"/>
      <c r="O23" s="48"/>
      <c r="P23" s="48"/>
      <c r="Q23" s="48"/>
      <c r="R23" s="48"/>
      <c r="S23" s="48"/>
    </row>
    <row r="24" spans="1:19" ht="15.75">
      <c r="B24" s="64" t="s">
        <v>3</v>
      </c>
      <c r="C24" s="55">
        <v>1.1200000000000001</v>
      </c>
      <c r="D24" s="65">
        <v>0.55000000000000004</v>
      </c>
      <c r="E24" s="65">
        <v>0.54</v>
      </c>
      <c r="F24" s="66">
        <v>0</v>
      </c>
      <c r="G24" s="55">
        <v>1.1200000000000001</v>
      </c>
      <c r="H24" s="55">
        <v>0.6</v>
      </c>
      <c r="I24" s="112">
        <v>0.6</v>
      </c>
      <c r="J24" s="65">
        <v>0.432</v>
      </c>
      <c r="K24" s="67" t="s">
        <v>96</v>
      </c>
      <c r="L24" s="48"/>
      <c r="M24" s="48"/>
      <c r="N24" s="48"/>
      <c r="O24" s="48"/>
      <c r="P24" s="48"/>
      <c r="Q24" s="48"/>
      <c r="R24" s="48"/>
      <c r="S24" s="48"/>
    </row>
    <row r="25" spans="1:19" ht="15.75">
      <c r="B25" s="64" t="s">
        <v>4</v>
      </c>
      <c r="C25" s="99">
        <f t="shared" ref="C25:J25" si="1">C13/$K13</f>
        <v>0</v>
      </c>
      <c r="D25" s="99">
        <f t="shared" si="1"/>
        <v>0</v>
      </c>
      <c r="E25" s="99">
        <f t="shared" si="1"/>
        <v>0</v>
      </c>
      <c r="F25" s="99">
        <f t="shared" si="1"/>
        <v>0</v>
      </c>
      <c r="G25" s="99">
        <f t="shared" si="1"/>
        <v>1</v>
      </c>
      <c r="H25" s="99">
        <f t="shared" si="1"/>
        <v>0</v>
      </c>
      <c r="I25" s="99">
        <f t="shared" si="1"/>
        <v>0</v>
      </c>
      <c r="J25" s="99">
        <f t="shared" si="1"/>
        <v>0</v>
      </c>
      <c r="K25" s="7"/>
      <c r="L25" s="48"/>
      <c r="M25" s="48"/>
      <c r="N25" s="48"/>
      <c r="O25" s="48"/>
      <c r="P25" s="48"/>
      <c r="Q25" s="48"/>
      <c r="R25" s="48"/>
      <c r="S25" s="48"/>
    </row>
    <row r="26" spans="1:19" ht="15.75">
      <c r="B26" s="64" t="s">
        <v>67</v>
      </c>
      <c r="C26" s="55">
        <v>0</v>
      </c>
      <c r="D26" s="65">
        <v>0</v>
      </c>
      <c r="E26" s="65">
        <v>0</v>
      </c>
      <c r="F26" s="55">
        <v>1</v>
      </c>
      <c r="G26" s="55">
        <v>0</v>
      </c>
      <c r="H26" s="55">
        <v>1</v>
      </c>
      <c r="I26" s="55">
        <v>1</v>
      </c>
      <c r="J26" s="65">
        <v>1</v>
      </c>
      <c r="K26" s="63" t="s">
        <v>98</v>
      </c>
      <c r="L26" s="48"/>
      <c r="M26" s="48"/>
      <c r="N26" s="48"/>
      <c r="O26" s="48"/>
      <c r="P26" s="48"/>
      <c r="Q26" s="48"/>
      <c r="R26" s="48"/>
      <c r="S26" s="48"/>
    </row>
    <row r="27" spans="1:19">
      <c r="B27" s="62"/>
      <c r="C27" s="48"/>
      <c r="D27" s="68"/>
      <c r="E27" s="68"/>
      <c r="F27" s="48"/>
      <c r="G27" s="48"/>
      <c r="H27" s="48"/>
      <c r="I27" s="48"/>
      <c r="J27" s="68"/>
      <c r="K27" s="63"/>
      <c r="L27" s="48"/>
      <c r="M27" s="48"/>
      <c r="N27" s="48"/>
      <c r="O27" s="48"/>
      <c r="P27" s="48"/>
      <c r="Q27" s="48"/>
      <c r="R27" s="48"/>
      <c r="S27" s="48"/>
    </row>
    <row r="28" spans="1:19">
      <c r="B28" s="62"/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</row>
    <row r="29" spans="1:19" ht="14.25">
      <c r="B29" s="49" t="s">
        <v>83</v>
      </c>
      <c r="C29" s="48"/>
      <c r="D29" s="48"/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</row>
    <row r="30" spans="1:19">
      <c r="B30" s="48"/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</row>
    <row r="31" spans="1:19">
      <c r="B31" s="48"/>
      <c r="C31" s="48"/>
      <c r="D31" s="48"/>
      <c r="E31" s="48"/>
      <c r="F31" s="48"/>
      <c r="G31" s="48"/>
      <c r="H31" s="48"/>
      <c r="I31" s="48"/>
      <c r="J31" s="48"/>
      <c r="K31" s="48"/>
      <c r="L31" s="48"/>
      <c r="M31" s="48"/>
      <c r="N31" s="48"/>
      <c r="O31" s="48"/>
      <c r="P31" s="48"/>
      <c r="Q31" s="48"/>
      <c r="R31" s="48"/>
      <c r="S31" s="48"/>
    </row>
    <row r="32" spans="1:19">
      <c r="B32" s="48"/>
      <c r="C32" s="48"/>
      <c r="D32" s="48"/>
      <c r="E32" s="48"/>
      <c r="F32" s="48"/>
      <c r="G32" s="67" t="s">
        <v>105</v>
      </c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</row>
    <row r="33" spans="2:19">
      <c r="B33" s="48"/>
      <c r="C33" s="48"/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48"/>
      <c r="R33" s="48"/>
      <c r="S33" s="48"/>
    </row>
    <row r="34" spans="2:19">
      <c r="B34" s="48"/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</row>
    <row r="35" spans="2:19">
      <c r="B35" s="48"/>
      <c r="C35" s="64" t="s">
        <v>63</v>
      </c>
      <c r="D35" s="65">
        <v>0.15</v>
      </c>
      <c r="E35" s="63" t="s">
        <v>99</v>
      </c>
      <c r="F35" s="48"/>
      <c r="G35" s="48"/>
      <c r="H35" s="48"/>
      <c r="I35" s="48"/>
      <c r="J35" s="48"/>
      <c r="K35" s="48"/>
      <c r="L35" s="48"/>
      <c r="M35" s="48"/>
      <c r="N35" s="48"/>
      <c r="O35" s="48"/>
      <c r="P35" s="48"/>
      <c r="Q35" s="48"/>
      <c r="R35" s="48"/>
      <c r="S35" s="48"/>
    </row>
    <row r="36" spans="2:19" ht="15.75">
      <c r="B36" s="48"/>
      <c r="C36" s="64" t="s">
        <v>65</v>
      </c>
      <c r="D36" s="55">
        <v>2.5</v>
      </c>
      <c r="E36" s="63" t="s">
        <v>100</v>
      </c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</row>
    <row r="37" spans="2:19" ht="15.75">
      <c r="B37" s="48"/>
      <c r="C37" s="64" t="s">
        <v>66</v>
      </c>
      <c r="D37" s="30">
        <f>IF(K13&gt;=139000,0.006,IF(AND(K13&gt;=27800,139000&gt;K13),0.008,0.011))</f>
        <v>1.0999999999999999E-2</v>
      </c>
      <c r="E37" s="63" t="s">
        <v>101</v>
      </c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</row>
    <row r="38" spans="2:19" ht="15.75">
      <c r="B38" s="48"/>
      <c r="C38" s="64" t="s">
        <v>3</v>
      </c>
      <c r="D38" s="65" t="s">
        <v>5</v>
      </c>
      <c r="E38" s="48"/>
      <c r="F38" s="48"/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48"/>
    </row>
    <row r="39" spans="2:19" ht="15.75">
      <c r="B39" s="48"/>
      <c r="C39" s="64" t="s">
        <v>4</v>
      </c>
      <c r="D39" s="35" t="s">
        <v>5</v>
      </c>
      <c r="E39" s="48"/>
      <c r="F39" s="48"/>
      <c r="G39" s="48"/>
      <c r="H39" s="48"/>
      <c r="I39" s="48"/>
      <c r="J39" s="48"/>
      <c r="K39" s="48"/>
      <c r="L39" s="48"/>
      <c r="M39" s="48"/>
      <c r="N39" s="48"/>
      <c r="O39" s="48"/>
      <c r="P39" s="48"/>
      <c r="Q39" s="48"/>
      <c r="R39" s="48"/>
      <c r="S39" s="48"/>
    </row>
    <row r="40" spans="2:19">
      <c r="B40" s="48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48"/>
      <c r="O40" s="48"/>
      <c r="P40" s="48"/>
      <c r="Q40" s="48"/>
      <c r="R40" s="48"/>
      <c r="S40" s="48"/>
    </row>
    <row r="41" spans="2:19" ht="18.75" customHeight="1">
      <c r="B41" s="48"/>
      <c r="C41" s="26" t="s">
        <v>64</v>
      </c>
      <c r="D41" s="27">
        <f>(1/(1-D35))*(D36*D37+SUMPRODUCT(C24:J24,C25:J25))</f>
        <v>1.3500000000000003</v>
      </c>
      <c r="E41" s="48"/>
      <c r="F41" s="48"/>
      <c r="G41" s="48"/>
      <c r="H41" s="48"/>
      <c r="I41" s="48"/>
      <c r="J41" s="48"/>
      <c r="K41" s="48"/>
      <c r="L41" s="48"/>
      <c r="M41" s="48"/>
      <c r="N41" s="48"/>
      <c r="O41" s="48"/>
      <c r="P41" s="48"/>
      <c r="Q41" s="48"/>
      <c r="R41" s="48"/>
      <c r="S41" s="48"/>
    </row>
    <row r="42" spans="2:19">
      <c r="B42" s="48"/>
      <c r="C42" s="48"/>
      <c r="D42" s="48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48"/>
      <c r="S42" s="48"/>
    </row>
    <row r="43" spans="2:19">
      <c r="B43" s="48"/>
      <c r="C43" s="48"/>
      <c r="D43" s="48"/>
      <c r="E43" s="48"/>
      <c r="F43" s="48"/>
      <c r="G43" s="48"/>
      <c r="H43" s="48"/>
      <c r="I43" s="48"/>
      <c r="J43" s="48"/>
      <c r="K43" s="48"/>
      <c r="L43" s="48"/>
      <c r="M43" s="48"/>
      <c r="N43" s="48"/>
      <c r="O43" s="48"/>
      <c r="P43" s="48"/>
      <c r="Q43" s="48"/>
      <c r="R43" s="48"/>
      <c r="S43" s="48"/>
    </row>
    <row r="44" spans="2:19" ht="14.25">
      <c r="B44" s="49" t="s">
        <v>82</v>
      </c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</row>
    <row r="45" spans="2:19">
      <c r="B45" s="48"/>
      <c r="C45" s="48"/>
      <c r="D45" s="48"/>
      <c r="E45" s="48"/>
      <c r="F45" s="48"/>
      <c r="G45" s="48"/>
      <c r="H45" s="48"/>
      <c r="I45" s="48"/>
      <c r="J45" s="48"/>
      <c r="K45" s="48"/>
      <c r="L45" s="48"/>
      <c r="M45" s="48"/>
      <c r="N45" s="48"/>
      <c r="O45" s="48"/>
      <c r="P45" s="48"/>
      <c r="Q45" s="48"/>
      <c r="R45" s="48"/>
      <c r="S45" s="48"/>
    </row>
    <row r="46" spans="2:19">
      <c r="B46" s="48"/>
      <c r="C46" s="48"/>
      <c r="D46" s="48"/>
      <c r="E46" s="48"/>
      <c r="F46" s="48"/>
      <c r="G46" s="48"/>
      <c r="H46" s="48"/>
      <c r="I46" s="48"/>
      <c r="J46" s="48"/>
      <c r="K46" s="48"/>
      <c r="L46" s="48"/>
      <c r="M46" s="48"/>
      <c r="N46" s="48"/>
      <c r="O46" s="48"/>
      <c r="P46" s="48"/>
      <c r="Q46" s="48"/>
      <c r="R46" s="48"/>
      <c r="S46" s="48"/>
    </row>
    <row r="47" spans="2:19">
      <c r="B47" s="48"/>
      <c r="C47" s="48"/>
      <c r="D47" s="48"/>
      <c r="E47" s="48"/>
      <c r="F47" s="48"/>
      <c r="G47" s="67" t="s">
        <v>106</v>
      </c>
      <c r="H47" s="48"/>
      <c r="I47" s="48"/>
      <c r="J47" s="48"/>
      <c r="K47" s="48"/>
      <c r="L47" s="48"/>
      <c r="M47" s="48"/>
      <c r="N47" s="48"/>
      <c r="O47" s="48"/>
      <c r="P47" s="48"/>
      <c r="Q47" s="48"/>
      <c r="R47" s="48"/>
      <c r="S47" s="48"/>
    </row>
    <row r="48" spans="2:19">
      <c r="B48" s="48"/>
      <c r="C48" s="48"/>
      <c r="D48" s="48"/>
      <c r="E48" s="48"/>
      <c r="F48" s="48"/>
      <c r="G48" s="48"/>
      <c r="H48" s="48"/>
      <c r="I48" s="48"/>
      <c r="J48" s="48"/>
      <c r="K48" s="48"/>
      <c r="L48" s="48"/>
      <c r="M48" s="48"/>
      <c r="N48" s="48"/>
      <c r="O48" s="48"/>
      <c r="P48" s="48"/>
      <c r="Q48" s="48"/>
      <c r="R48" s="48"/>
      <c r="S48" s="48"/>
    </row>
    <row r="49" spans="2:19">
      <c r="B49" s="48"/>
      <c r="C49" s="48"/>
      <c r="D49" s="48"/>
      <c r="E49" s="48"/>
      <c r="F49" s="48"/>
      <c r="G49" s="48"/>
      <c r="H49" s="48"/>
      <c r="I49" s="48"/>
      <c r="J49" s="48"/>
      <c r="K49" s="48"/>
      <c r="L49" s="48"/>
      <c r="M49" s="48"/>
      <c r="N49" s="48"/>
      <c r="O49" s="48"/>
      <c r="P49" s="48"/>
      <c r="Q49" s="48"/>
      <c r="R49" s="48"/>
      <c r="S49" s="48"/>
    </row>
    <row r="50" spans="2:19" ht="15.75">
      <c r="B50" s="48"/>
      <c r="C50" s="64" t="s">
        <v>4</v>
      </c>
      <c r="D50" s="35" t="s">
        <v>5</v>
      </c>
      <c r="E50" s="48"/>
      <c r="F50" s="48"/>
      <c r="G50" s="48"/>
      <c r="H50" s="48"/>
      <c r="I50" s="48"/>
      <c r="J50" s="48"/>
      <c r="K50" s="48"/>
      <c r="L50" s="48"/>
      <c r="M50" s="48"/>
      <c r="N50" s="48"/>
      <c r="O50" s="48"/>
      <c r="P50" s="48"/>
      <c r="Q50" s="48"/>
      <c r="R50" s="48"/>
      <c r="S50" s="48"/>
    </row>
    <row r="51" spans="2:19" ht="15.75">
      <c r="B51" s="48"/>
      <c r="C51" s="64" t="s">
        <v>67</v>
      </c>
      <c r="D51" s="65" t="s">
        <v>5</v>
      </c>
      <c r="E51" s="48"/>
      <c r="F51" s="48"/>
      <c r="G51" s="48"/>
      <c r="H51" s="48"/>
      <c r="I51" s="48"/>
      <c r="J51" s="48"/>
      <c r="K51" s="48"/>
      <c r="L51" s="48"/>
      <c r="M51" s="48"/>
      <c r="N51" s="48"/>
      <c r="O51" s="48"/>
      <c r="P51" s="48"/>
      <c r="Q51" s="48"/>
      <c r="R51" s="48"/>
      <c r="S51" s="48"/>
    </row>
    <row r="52" spans="2:19" ht="15.75">
      <c r="B52" s="48"/>
      <c r="C52" s="64" t="s">
        <v>66</v>
      </c>
      <c r="D52" s="30">
        <f>D37</f>
        <v>1.0999999999999999E-2</v>
      </c>
      <c r="E52" s="63" t="s">
        <v>101</v>
      </c>
      <c r="F52" s="48"/>
      <c r="G52" s="48"/>
      <c r="H52" s="48"/>
      <c r="I52" s="48"/>
      <c r="J52" s="48"/>
      <c r="K52" s="48"/>
      <c r="L52" s="48"/>
      <c r="M52" s="48"/>
      <c r="N52" s="48"/>
      <c r="O52" s="48"/>
      <c r="P52" s="48"/>
      <c r="Q52" s="48"/>
      <c r="R52" s="48"/>
      <c r="S52" s="48"/>
    </row>
    <row r="53" spans="2:19" ht="15.75">
      <c r="B53" s="48"/>
      <c r="C53" s="64" t="s">
        <v>69</v>
      </c>
      <c r="D53" s="55">
        <v>0.1</v>
      </c>
      <c r="E53" s="63" t="s">
        <v>102</v>
      </c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48"/>
      <c r="R53" s="48"/>
      <c r="S53" s="48"/>
    </row>
    <row r="54" spans="2:19">
      <c r="B54" s="48"/>
      <c r="C54" s="48"/>
      <c r="D54" s="48"/>
      <c r="E54" s="48"/>
      <c r="F54" s="48"/>
      <c r="G54" s="48"/>
      <c r="H54" s="48"/>
      <c r="I54" s="48"/>
      <c r="J54" s="48"/>
      <c r="K54" s="48"/>
      <c r="L54" s="48"/>
      <c r="M54" s="48"/>
      <c r="N54" s="48"/>
      <c r="O54" s="48"/>
      <c r="P54" s="48"/>
      <c r="Q54" s="48"/>
      <c r="R54" s="48"/>
      <c r="S54" s="48"/>
    </row>
    <row r="55" spans="2:19" ht="18.75" customHeight="1">
      <c r="B55" s="48"/>
      <c r="C55" s="26" t="s">
        <v>68</v>
      </c>
      <c r="D55" s="27">
        <f>(SUMPRODUCT(C25:J25,C26:J26)+(D52*D53))/(1+D52)</f>
        <v>1.0880316518298715E-3</v>
      </c>
      <c r="E55" s="48"/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</row>
    <row r="56" spans="2:19">
      <c r="B56" s="48"/>
      <c r="C56" s="48"/>
      <c r="D56" s="48"/>
      <c r="E56" s="48"/>
      <c r="F56" s="48"/>
      <c r="G56" s="48"/>
      <c r="H56" s="48"/>
      <c r="I56" s="48"/>
      <c r="J56" s="48"/>
      <c r="K56" s="48"/>
      <c r="L56" s="48"/>
      <c r="M56" s="48"/>
      <c r="N56" s="48"/>
      <c r="O56" s="48"/>
      <c r="P56" s="48"/>
      <c r="Q56" s="48"/>
      <c r="R56" s="48"/>
      <c r="S56" s="48"/>
    </row>
  </sheetData>
  <sheetProtection algorithmName="SHA-512" hashValue="2NZBzWaNHknNIabgK4veEaQQ/OloFMUecSbmkrv+sQ0FzXIGxzz9DANmhxIMaBqIirM1P8dm1uWC5oFhSWWEqQ==" saltValue="1UHrsB7rTd1Z+plH+jHQ9w==" spinCount="100000" sheet="1" objects="1" scenarios="1"/>
  <protectedRanges>
    <protectedRange sqref="C13:J14" name="MWh és GJ adatok"/>
  </protectedRanges>
  <mergeCells count="11">
    <mergeCell ref="G10:J10"/>
    <mergeCell ref="B9:K9"/>
    <mergeCell ref="B3:S3"/>
    <mergeCell ref="B2:S2"/>
    <mergeCell ref="B1:S1"/>
    <mergeCell ref="K10:K12"/>
    <mergeCell ref="G12:I12"/>
    <mergeCell ref="C11:E11"/>
    <mergeCell ref="I11:J11"/>
    <mergeCell ref="F11:F12"/>
    <mergeCell ref="C10:F10"/>
  </mergeCells>
  <printOptions horizontalCentered="1"/>
  <pageMargins left="0.39370078740157483" right="0.39370078740157483" top="0.39370078740157483" bottom="0.39370078740157483" header="0.19685039370078741" footer="0.19685039370078741"/>
  <pageSetup paperSize="9" scale="68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44"/>
    <pageSetUpPr autoPageBreaks="0" fitToPage="1"/>
  </sheetPr>
  <dimension ref="A1:U56"/>
  <sheetViews>
    <sheetView zoomScaleNormal="100" workbookViewId="0"/>
  </sheetViews>
  <sheetFormatPr defaultRowHeight="12.75"/>
  <cols>
    <col min="1" max="1" width="9.140625" style="69" customWidth="1"/>
    <col min="2" max="2" width="20.7109375" style="69" bestFit="1" customWidth="1"/>
    <col min="3" max="9" width="11.140625" style="69" customWidth="1"/>
    <col min="10" max="10" width="11" style="69" customWidth="1"/>
    <col min="11" max="11" width="11.140625" style="69" customWidth="1"/>
    <col min="12" max="16384" width="9.140625" style="69"/>
  </cols>
  <sheetData>
    <row r="1" spans="1:21" ht="18.75">
      <c r="B1" s="116" t="s">
        <v>84</v>
      </c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116"/>
      <c r="T1" s="70"/>
      <c r="U1" s="70"/>
    </row>
    <row r="2" spans="1:21" ht="18.75">
      <c r="B2" s="116" t="s">
        <v>103</v>
      </c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116"/>
      <c r="T2" s="70"/>
      <c r="U2" s="70"/>
    </row>
    <row r="3" spans="1:21" ht="15" customHeight="1">
      <c r="B3" s="138" t="str">
        <f>Összesítő!A3</f>
        <v xml:space="preserve"> 2019.11.29-től hatályos 7/2006. (V. 24.) TNM rendelet 7. sz. melléklete szerint</v>
      </c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8"/>
      <c r="R3" s="138"/>
      <c r="S3" s="138"/>
      <c r="T3" s="71"/>
      <c r="U3" s="71"/>
    </row>
    <row r="4" spans="1:21"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</row>
    <row r="5" spans="1:21">
      <c r="B5" s="49" t="s">
        <v>85</v>
      </c>
      <c r="C5" s="48" t="s">
        <v>119</v>
      </c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</row>
    <row r="6" spans="1:21">
      <c r="B6" s="49" t="s">
        <v>81</v>
      </c>
      <c r="C6" s="50" t="str">
        <f>Összesítő!A2</f>
        <v>2022.</v>
      </c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</row>
    <row r="7" spans="1:21" ht="12.75" customHeight="1">
      <c r="B7" s="51"/>
      <c r="C7" s="52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</row>
    <row r="8" spans="1:21">
      <c r="B8" s="49" t="s">
        <v>86</v>
      </c>
      <c r="C8" s="53"/>
      <c r="D8" s="53"/>
      <c r="E8" s="53"/>
      <c r="F8" s="53"/>
      <c r="G8" s="53"/>
      <c r="H8" s="53"/>
      <c r="I8" s="53"/>
      <c r="J8" s="53"/>
      <c r="K8" s="48"/>
      <c r="L8" s="48"/>
      <c r="M8" s="48"/>
      <c r="N8" s="48"/>
      <c r="O8" s="48"/>
      <c r="P8" s="48"/>
      <c r="Q8" s="48"/>
      <c r="R8" s="48"/>
      <c r="S8" s="48"/>
    </row>
    <row r="9" spans="1:21" ht="18.75" customHeight="1">
      <c r="B9" s="127" t="s">
        <v>88</v>
      </c>
      <c r="C9" s="128"/>
      <c r="D9" s="128"/>
      <c r="E9" s="128"/>
      <c r="F9" s="128"/>
      <c r="G9" s="128"/>
      <c r="H9" s="128"/>
      <c r="I9" s="128"/>
      <c r="J9" s="128"/>
      <c r="K9" s="129"/>
      <c r="L9" s="48"/>
      <c r="M9" s="48"/>
      <c r="N9" s="48"/>
      <c r="O9" s="48"/>
      <c r="P9" s="48"/>
      <c r="Q9" s="48"/>
      <c r="R9" s="48"/>
      <c r="S9" s="48"/>
    </row>
    <row r="10" spans="1:21">
      <c r="A10" s="72"/>
      <c r="B10" s="54" t="s">
        <v>78</v>
      </c>
      <c r="C10" s="124" t="s">
        <v>1</v>
      </c>
      <c r="D10" s="125"/>
      <c r="E10" s="125"/>
      <c r="F10" s="126"/>
      <c r="G10" s="124" t="s">
        <v>2</v>
      </c>
      <c r="H10" s="125"/>
      <c r="I10" s="125"/>
      <c r="J10" s="126"/>
      <c r="K10" s="130" t="s">
        <v>0</v>
      </c>
      <c r="L10" s="48"/>
      <c r="M10" s="55"/>
      <c r="N10" s="32" t="s">
        <v>107</v>
      </c>
      <c r="O10" s="33"/>
      <c r="P10" s="48"/>
      <c r="Q10" s="48"/>
      <c r="R10" s="48"/>
      <c r="S10" s="48"/>
    </row>
    <row r="11" spans="1:21">
      <c r="A11" s="72"/>
      <c r="B11" s="54" t="s">
        <v>80</v>
      </c>
      <c r="C11" s="133" t="s">
        <v>71</v>
      </c>
      <c r="D11" s="133"/>
      <c r="E11" s="133"/>
      <c r="F11" s="136" t="s">
        <v>74</v>
      </c>
      <c r="G11" s="56" t="s">
        <v>71</v>
      </c>
      <c r="H11" s="110" t="s">
        <v>73</v>
      </c>
      <c r="I11" s="134" t="s">
        <v>76</v>
      </c>
      <c r="J11" s="135"/>
      <c r="K11" s="131"/>
      <c r="L11" s="48"/>
      <c r="M11" s="30"/>
      <c r="N11" s="32" t="s">
        <v>108</v>
      </c>
      <c r="O11" s="33"/>
      <c r="P11" s="48"/>
      <c r="Q11" s="48"/>
      <c r="R11" s="48"/>
      <c r="S11" s="48"/>
    </row>
    <row r="12" spans="1:21">
      <c r="A12" s="72"/>
      <c r="B12" s="54" t="s">
        <v>77</v>
      </c>
      <c r="C12" s="56" t="s">
        <v>70</v>
      </c>
      <c r="D12" s="56" t="s">
        <v>72</v>
      </c>
      <c r="E12" s="56" t="s">
        <v>75</v>
      </c>
      <c r="F12" s="137"/>
      <c r="G12" s="133" t="s">
        <v>70</v>
      </c>
      <c r="H12" s="133"/>
      <c r="I12" s="133"/>
      <c r="J12" s="56" t="s">
        <v>72</v>
      </c>
      <c r="K12" s="132"/>
      <c r="L12" s="48"/>
      <c r="M12" s="31"/>
      <c r="N12" s="32" t="s">
        <v>109</v>
      </c>
      <c r="O12" s="33"/>
      <c r="P12" s="48"/>
      <c r="Q12" s="48"/>
      <c r="R12" s="48"/>
      <c r="S12" s="48"/>
    </row>
    <row r="13" spans="1:21" ht="18.75" customHeight="1">
      <c r="A13" s="73"/>
      <c r="B13" s="57" t="s">
        <v>79</v>
      </c>
      <c r="C13" s="58">
        <v>0</v>
      </c>
      <c r="D13" s="58">
        <v>0</v>
      </c>
      <c r="E13" s="58">
        <v>0</v>
      </c>
      <c r="F13" s="58">
        <v>0</v>
      </c>
      <c r="G13" s="58">
        <v>433.82085833333338</v>
      </c>
      <c r="H13" s="58">
        <v>0</v>
      </c>
      <c r="I13" s="58">
        <v>0</v>
      </c>
      <c r="J13" s="58">
        <v>0</v>
      </c>
      <c r="K13" s="58">
        <f>SUM(C13:J13)</f>
        <v>433.82085833333338</v>
      </c>
      <c r="L13" s="48"/>
      <c r="M13" s="48"/>
      <c r="N13" s="48"/>
      <c r="O13" s="48"/>
      <c r="P13" s="48"/>
      <c r="Q13" s="48"/>
      <c r="R13" s="48"/>
      <c r="S13" s="48"/>
    </row>
    <row r="14" spans="1:21">
      <c r="A14" s="73"/>
      <c r="B14" s="59"/>
      <c r="C14" s="60">
        <f>C13*3.6</f>
        <v>0</v>
      </c>
      <c r="D14" s="60">
        <f t="shared" ref="D14:J14" si="0">D13*3.6</f>
        <v>0</v>
      </c>
      <c r="E14" s="60">
        <f t="shared" si="0"/>
        <v>0</v>
      </c>
      <c r="F14" s="60">
        <f t="shared" si="0"/>
        <v>0</v>
      </c>
      <c r="G14" s="60">
        <f t="shared" si="0"/>
        <v>1561.7550900000001</v>
      </c>
      <c r="H14" s="60">
        <f t="shared" si="0"/>
        <v>0</v>
      </c>
      <c r="I14" s="60">
        <f t="shared" si="0"/>
        <v>0</v>
      </c>
      <c r="J14" s="60">
        <f t="shared" si="0"/>
        <v>0</v>
      </c>
      <c r="K14" s="60">
        <f>SUM(C14:J14)</f>
        <v>1561.7550900000001</v>
      </c>
      <c r="L14" s="48"/>
      <c r="M14" s="48"/>
      <c r="N14" s="48"/>
      <c r="O14" s="48"/>
      <c r="P14" s="48"/>
      <c r="Q14" s="48"/>
      <c r="R14" s="48"/>
      <c r="S14" s="48"/>
    </row>
    <row r="15" spans="1:21" ht="12.75" customHeight="1">
      <c r="A15" s="73"/>
      <c r="B15" s="59" t="s">
        <v>87</v>
      </c>
      <c r="C15" s="61"/>
      <c r="D15" s="61"/>
      <c r="E15" s="61"/>
      <c r="F15" s="61"/>
      <c r="G15" s="61"/>
      <c r="H15" s="61"/>
      <c r="I15" s="61"/>
      <c r="J15" s="61"/>
      <c r="K15" s="61"/>
      <c r="L15" s="48"/>
      <c r="M15" s="48"/>
      <c r="N15" s="48"/>
      <c r="O15" s="48"/>
      <c r="P15" s="48"/>
      <c r="Q15" s="48"/>
      <c r="R15" s="48"/>
      <c r="S15" s="48"/>
    </row>
    <row r="16" spans="1:21" ht="12.75" customHeight="1">
      <c r="A16" s="73"/>
      <c r="B16" s="62" t="s">
        <v>63</v>
      </c>
      <c r="C16" s="63" t="s">
        <v>89</v>
      </c>
      <c r="D16" s="61"/>
      <c r="E16" s="61"/>
      <c r="F16" s="61"/>
      <c r="G16" s="61"/>
      <c r="H16" s="61"/>
      <c r="I16" s="61"/>
      <c r="J16" s="61"/>
      <c r="K16" s="61"/>
      <c r="L16" s="48"/>
      <c r="M16" s="48"/>
      <c r="N16" s="48"/>
      <c r="O16" s="48"/>
      <c r="P16" s="48"/>
      <c r="Q16" s="48"/>
      <c r="R16" s="48"/>
      <c r="S16" s="48"/>
    </row>
    <row r="17" spans="1:19" ht="12.75" customHeight="1">
      <c r="A17" s="73"/>
      <c r="B17" s="62" t="s">
        <v>65</v>
      </c>
      <c r="C17" s="63" t="s">
        <v>90</v>
      </c>
      <c r="D17" s="61"/>
      <c r="E17" s="61"/>
      <c r="F17" s="61"/>
      <c r="G17" s="61"/>
      <c r="H17" s="61"/>
      <c r="I17" s="61"/>
      <c r="J17" s="61"/>
      <c r="K17" s="61"/>
      <c r="L17" s="48"/>
      <c r="M17" s="48"/>
      <c r="N17" s="48"/>
      <c r="O17" s="48"/>
      <c r="P17" s="48"/>
      <c r="Q17" s="48"/>
      <c r="R17" s="48"/>
      <c r="S17" s="48"/>
    </row>
    <row r="18" spans="1:19" ht="12.75" customHeight="1">
      <c r="A18" s="73"/>
      <c r="B18" s="62" t="s">
        <v>66</v>
      </c>
      <c r="C18" s="63" t="s">
        <v>91</v>
      </c>
      <c r="D18" s="61"/>
      <c r="E18" s="61"/>
      <c r="F18" s="61"/>
      <c r="G18" s="61"/>
      <c r="H18" s="61"/>
      <c r="I18" s="61"/>
      <c r="J18" s="61"/>
      <c r="K18" s="61"/>
      <c r="L18" s="48"/>
      <c r="M18" s="48"/>
      <c r="N18" s="48"/>
      <c r="O18" s="48"/>
      <c r="P18" s="48"/>
      <c r="Q18" s="48"/>
      <c r="R18" s="48"/>
      <c r="S18" s="48"/>
    </row>
    <row r="19" spans="1:19" ht="12.75" customHeight="1">
      <c r="A19" s="73"/>
      <c r="B19" s="62" t="s">
        <v>3</v>
      </c>
      <c r="C19" s="63" t="s">
        <v>92</v>
      </c>
      <c r="D19" s="61"/>
      <c r="E19" s="61"/>
      <c r="F19" s="61"/>
      <c r="G19" s="61"/>
      <c r="H19" s="61"/>
      <c r="I19" s="61"/>
      <c r="J19" s="61"/>
      <c r="K19" s="61"/>
      <c r="L19" s="48"/>
      <c r="M19" s="48"/>
      <c r="N19" s="48"/>
      <c r="O19" s="48"/>
      <c r="P19" s="48"/>
      <c r="Q19" s="48"/>
      <c r="R19" s="48"/>
      <c r="S19" s="48"/>
    </row>
    <row r="20" spans="1:19" ht="12.75" customHeight="1">
      <c r="A20" s="73"/>
      <c r="B20" s="62" t="s">
        <v>4</v>
      </c>
      <c r="C20" s="63" t="s">
        <v>93</v>
      </c>
      <c r="D20" s="61"/>
      <c r="E20" s="61"/>
      <c r="F20" s="61"/>
      <c r="G20" s="61"/>
      <c r="H20" s="61"/>
      <c r="I20" s="61"/>
      <c r="J20" s="61"/>
      <c r="K20" s="61"/>
      <c r="L20" s="48"/>
      <c r="M20" s="48"/>
      <c r="N20" s="48"/>
      <c r="O20" s="48"/>
      <c r="P20" s="48"/>
      <c r="Q20" s="48"/>
      <c r="R20" s="48"/>
      <c r="S20" s="48"/>
    </row>
    <row r="21" spans="1:19" ht="12.75" customHeight="1">
      <c r="A21" s="73"/>
      <c r="B21" s="62" t="s">
        <v>67</v>
      </c>
      <c r="C21" s="63" t="s">
        <v>94</v>
      </c>
      <c r="D21" s="61"/>
      <c r="E21" s="61"/>
      <c r="F21" s="61"/>
      <c r="G21" s="61"/>
      <c r="H21" s="61"/>
      <c r="I21" s="61"/>
      <c r="J21" s="61"/>
      <c r="K21" s="61"/>
      <c r="L21" s="48"/>
      <c r="M21" s="48"/>
      <c r="N21" s="48"/>
      <c r="O21" s="48"/>
      <c r="P21" s="48"/>
      <c r="Q21" s="48"/>
      <c r="R21" s="48"/>
      <c r="S21" s="48"/>
    </row>
    <row r="22" spans="1:19" ht="12.75" customHeight="1">
      <c r="A22" s="73"/>
      <c r="B22" s="62" t="s">
        <v>69</v>
      </c>
      <c r="C22" s="63" t="s">
        <v>95</v>
      </c>
      <c r="D22" s="61"/>
      <c r="E22" s="61"/>
      <c r="F22" s="61"/>
      <c r="G22" s="61"/>
      <c r="H22" s="61"/>
      <c r="I22" s="61"/>
      <c r="J22" s="61"/>
      <c r="K22" s="61"/>
      <c r="L22" s="48"/>
      <c r="M22" s="48"/>
      <c r="N22" s="48"/>
      <c r="O22" s="48"/>
      <c r="P22" s="48"/>
      <c r="Q22" s="48"/>
      <c r="R22" s="48"/>
      <c r="S22" s="48"/>
    </row>
    <row r="23" spans="1:19" ht="12.75" customHeight="1">
      <c r="A23" s="73"/>
      <c r="B23" s="59"/>
      <c r="C23" s="61"/>
      <c r="D23" s="61"/>
      <c r="E23" s="61"/>
      <c r="F23" s="61"/>
      <c r="G23" s="61"/>
      <c r="H23" s="61"/>
      <c r="I23" s="61"/>
      <c r="J23" s="61"/>
      <c r="K23" s="61"/>
      <c r="L23" s="48"/>
      <c r="M23" s="48"/>
      <c r="N23" s="48"/>
      <c r="O23" s="48"/>
      <c r="P23" s="48"/>
      <c r="Q23" s="48"/>
      <c r="R23" s="48"/>
      <c r="S23" s="48"/>
    </row>
    <row r="24" spans="1:19" ht="15.75">
      <c r="B24" s="64" t="s">
        <v>3</v>
      </c>
      <c r="C24" s="55">
        <v>1.1200000000000001</v>
      </c>
      <c r="D24" s="65">
        <v>0.55000000000000004</v>
      </c>
      <c r="E24" s="65">
        <v>0.54</v>
      </c>
      <c r="F24" s="66">
        <v>0</v>
      </c>
      <c r="G24" s="55">
        <v>1.1200000000000001</v>
      </c>
      <c r="H24" s="55">
        <v>0.6</v>
      </c>
      <c r="I24" s="112">
        <v>0.6</v>
      </c>
      <c r="J24" s="65">
        <v>0.432</v>
      </c>
      <c r="K24" s="67" t="s">
        <v>96</v>
      </c>
      <c r="L24" s="48"/>
      <c r="M24" s="48"/>
      <c r="N24" s="48"/>
      <c r="O24" s="48"/>
      <c r="P24" s="48"/>
      <c r="Q24" s="48"/>
      <c r="R24" s="48"/>
      <c r="S24" s="48"/>
    </row>
    <row r="25" spans="1:19" ht="15.75">
      <c r="B25" s="64" t="s">
        <v>4</v>
      </c>
      <c r="C25" s="99">
        <f t="shared" ref="C25:J25" si="1">C13/$K13</f>
        <v>0</v>
      </c>
      <c r="D25" s="99">
        <f t="shared" si="1"/>
        <v>0</v>
      </c>
      <c r="E25" s="99">
        <f t="shared" si="1"/>
        <v>0</v>
      </c>
      <c r="F25" s="99">
        <f t="shared" si="1"/>
        <v>0</v>
      </c>
      <c r="G25" s="99">
        <f t="shared" si="1"/>
        <v>1</v>
      </c>
      <c r="H25" s="99">
        <f t="shared" si="1"/>
        <v>0</v>
      </c>
      <c r="I25" s="99">
        <f t="shared" si="1"/>
        <v>0</v>
      </c>
      <c r="J25" s="99">
        <f t="shared" si="1"/>
        <v>0</v>
      </c>
      <c r="K25" s="7"/>
      <c r="L25" s="48"/>
      <c r="M25" s="48"/>
      <c r="N25" s="48"/>
      <c r="O25" s="48"/>
      <c r="P25" s="48"/>
      <c r="Q25" s="48"/>
      <c r="R25" s="48"/>
      <c r="S25" s="48"/>
    </row>
    <row r="26" spans="1:19" ht="15.75">
      <c r="B26" s="64" t="s">
        <v>67</v>
      </c>
      <c r="C26" s="55">
        <v>0</v>
      </c>
      <c r="D26" s="65">
        <v>0</v>
      </c>
      <c r="E26" s="65">
        <v>0</v>
      </c>
      <c r="F26" s="55">
        <v>1</v>
      </c>
      <c r="G26" s="55">
        <v>0</v>
      </c>
      <c r="H26" s="55">
        <v>1</v>
      </c>
      <c r="I26" s="55">
        <v>1</v>
      </c>
      <c r="J26" s="65">
        <v>1</v>
      </c>
      <c r="K26" s="63" t="s">
        <v>98</v>
      </c>
      <c r="L26" s="48"/>
      <c r="M26" s="48"/>
      <c r="N26" s="48"/>
      <c r="O26" s="48"/>
      <c r="P26" s="48"/>
      <c r="Q26" s="48"/>
      <c r="R26" s="48"/>
      <c r="S26" s="48"/>
    </row>
    <row r="27" spans="1:19">
      <c r="B27" s="62"/>
      <c r="C27" s="48"/>
      <c r="D27" s="68"/>
      <c r="E27" s="68"/>
      <c r="F27" s="48"/>
      <c r="G27" s="48"/>
      <c r="H27" s="48"/>
      <c r="I27" s="48"/>
      <c r="J27" s="68"/>
      <c r="K27" s="63"/>
      <c r="L27" s="48"/>
      <c r="M27" s="48"/>
      <c r="N27" s="48"/>
      <c r="O27" s="48"/>
      <c r="P27" s="48"/>
      <c r="Q27" s="48"/>
      <c r="R27" s="48"/>
      <c r="S27" s="48"/>
    </row>
    <row r="28" spans="1:19">
      <c r="B28" s="62"/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</row>
    <row r="29" spans="1:19" ht="14.25">
      <c r="B29" s="49" t="s">
        <v>83</v>
      </c>
      <c r="C29" s="48"/>
      <c r="D29" s="48"/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</row>
    <row r="30" spans="1:19">
      <c r="B30" s="48"/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</row>
    <row r="31" spans="1:19">
      <c r="B31" s="48"/>
      <c r="C31" s="48"/>
      <c r="D31" s="48"/>
      <c r="E31" s="48"/>
      <c r="F31" s="48"/>
      <c r="G31" s="48"/>
      <c r="H31" s="48"/>
      <c r="I31" s="48"/>
      <c r="J31" s="48"/>
      <c r="K31" s="48"/>
      <c r="L31" s="48"/>
      <c r="M31" s="48"/>
      <c r="N31" s="48"/>
      <c r="O31" s="48"/>
      <c r="P31" s="48"/>
      <c r="Q31" s="48"/>
      <c r="R31" s="48"/>
      <c r="S31" s="48"/>
    </row>
    <row r="32" spans="1:19">
      <c r="B32" s="48"/>
      <c r="C32" s="48"/>
      <c r="D32" s="48"/>
      <c r="E32" s="48"/>
      <c r="F32" s="48"/>
      <c r="G32" s="67" t="s">
        <v>105</v>
      </c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</row>
    <row r="33" spans="2:19">
      <c r="B33" s="48"/>
      <c r="C33" s="48"/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48"/>
      <c r="R33" s="48"/>
      <c r="S33" s="48"/>
    </row>
    <row r="34" spans="2:19">
      <c r="B34" s="48"/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</row>
    <row r="35" spans="2:19">
      <c r="B35" s="48"/>
      <c r="C35" s="64" t="s">
        <v>63</v>
      </c>
      <c r="D35" s="65">
        <v>0.15</v>
      </c>
      <c r="E35" s="63" t="s">
        <v>99</v>
      </c>
      <c r="F35" s="48"/>
      <c r="G35" s="48"/>
      <c r="H35" s="48"/>
      <c r="I35" s="48"/>
      <c r="J35" s="48"/>
      <c r="K35" s="48"/>
      <c r="L35" s="48"/>
      <c r="M35" s="48"/>
      <c r="N35" s="48"/>
      <c r="O35" s="48"/>
      <c r="P35" s="48"/>
      <c r="Q35" s="48"/>
      <c r="R35" s="48"/>
      <c r="S35" s="48"/>
    </row>
    <row r="36" spans="2:19" ht="15.75">
      <c r="B36" s="48"/>
      <c r="C36" s="64" t="s">
        <v>65</v>
      </c>
      <c r="D36" s="55">
        <v>2.5</v>
      </c>
      <c r="E36" s="63" t="s">
        <v>100</v>
      </c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</row>
    <row r="37" spans="2:19" ht="15.75">
      <c r="B37" s="48"/>
      <c r="C37" s="64" t="s">
        <v>66</v>
      </c>
      <c r="D37" s="30">
        <f>IF(K13&gt;=139000,0.006,IF(AND(K13&gt;=27800,139000&gt;K13),0.008,0.011))</f>
        <v>1.0999999999999999E-2</v>
      </c>
      <c r="E37" s="63" t="s">
        <v>101</v>
      </c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</row>
    <row r="38" spans="2:19" ht="15.75">
      <c r="B38" s="48"/>
      <c r="C38" s="64" t="s">
        <v>3</v>
      </c>
      <c r="D38" s="65" t="s">
        <v>5</v>
      </c>
      <c r="E38" s="48"/>
      <c r="F38" s="48"/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48"/>
    </row>
    <row r="39" spans="2:19" ht="15.75">
      <c r="B39" s="48"/>
      <c r="C39" s="64" t="s">
        <v>4</v>
      </c>
      <c r="D39" s="35" t="s">
        <v>5</v>
      </c>
      <c r="E39" s="48"/>
      <c r="F39" s="48"/>
      <c r="G39" s="48"/>
      <c r="H39" s="48"/>
      <c r="I39" s="48"/>
      <c r="J39" s="48"/>
      <c r="K39" s="48"/>
      <c r="L39" s="48"/>
      <c r="M39" s="48"/>
      <c r="N39" s="48"/>
      <c r="O39" s="48"/>
      <c r="P39" s="48"/>
      <c r="Q39" s="48"/>
      <c r="R39" s="48"/>
      <c r="S39" s="48"/>
    </row>
    <row r="40" spans="2:19">
      <c r="B40" s="48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48"/>
      <c r="O40" s="48"/>
      <c r="P40" s="48"/>
      <c r="Q40" s="48"/>
      <c r="R40" s="48"/>
      <c r="S40" s="48"/>
    </row>
    <row r="41" spans="2:19" ht="18.75" customHeight="1">
      <c r="B41" s="48"/>
      <c r="C41" s="26" t="s">
        <v>64</v>
      </c>
      <c r="D41" s="27">
        <f>(1/(1-D35))*(D36*D37+SUMPRODUCT(C24:J24,C25:J25))</f>
        <v>1.3500000000000003</v>
      </c>
      <c r="E41" s="48"/>
      <c r="F41" s="48"/>
      <c r="G41" s="48"/>
      <c r="H41" s="48"/>
      <c r="I41" s="48"/>
      <c r="J41" s="48"/>
      <c r="K41" s="48"/>
      <c r="L41" s="48"/>
      <c r="M41" s="48"/>
      <c r="N41" s="48"/>
      <c r="O41" s="48"/>
      <c r="P41" s="48"/>
      <c r="Q41" s="48"/>
      <c r="R41" s="48"/>
      <c r="S41" s="48"/>
    </row>
    <row r="42" spans="2:19">
      <c r="B42" s="48"/>
      <c r="C42" s="48"/>
      <c r="D42" s="48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48"/>
      <c r="S42" s="48"/>
    </row>
    <row r="43" spans="2:19">
      <c r="B43" s="48"/>
      <c r="C43" s="48"/>
      <c r="D43" s="48"/>
      <c r="E43" s="48"/>
      <c r="F43" s="48"/>
      <c r="G43" s="48"/>
      <c r="H43" s="48"/>
      <c r="I43" s="48"/>
      <c r="J43" s="48"/>
      <c r="K43" s="48"/>
      <c r="L43" s="48"/>
      <c r="M43" s="48"/>
      <c r="N43" s="48"/>
      <c r="O43" s="48"/>
      <c r="P43" s="48"/>
      <c r="Q43" s="48"/>
      <c r="R43" s="48"/>
      <c r="S43" s="48"/>
    </row>
    <row r="44" spans="2:19" ht="14.25">
      <c r="B44" s="49" t="s">
        <v>82</v>
      </c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</row>
    <row r="45" spans="2:19">
      <c r="B45" s="48"/>
      <c r="C45" s="48"/>
      <c r="D45" s="48"/>
      <c r="E45" s="48"/>
      <c r="F45" s="48"/>
      <c r="G45" s="48"/>
      <c r="H45" s="48"/>
      <c r="I45" s="48"/>
      <c r="J45" s="48"/>
      <c r="K45" s="48"/>
      <c r="L45" s="48"/>
      <c r="M45" s="48"/>
      <c r="N45" s="48"/>
      <c r="O45" s="48"/>
      <c r="P45" s="48"/>
      <c r="Q45" s="48"/>
      <c r="R45" s="48"/>
      <c r="S45" s="48"/>
    </row>
    <row r="46" spans="2:19">
      <c r="B46" s="48"/>
      <c r="C46" s="48"/>
      <c r="D46" s="48"/>
      <c r="E46" s="48"/>
      <c r="F46" s="48"/>
      <c r="G46" s="48"/>
      <c r="H46" s="48"/>
      <c r="I46" s="48"/>
      <c r="J46" s="48"/>
      <c r="K46" s="48"/>
      <c r="L46" s="48"/>
      <c r="M46" s="48"/>
      <c r="N46" s="48"/>
      <c r="O46" s="48"/>
      <c r="P46" s="48"/>
      <c r="Q46" s="48"/>
      <c r="R46" s="48"/>
      <c r="S46" s="48"/>
    </row>
    <row r="47" spans="2:19">
      <c r="B47" s="48"/>
      <c r="C47" s="48"/>
      <c r="D47" s="48"/>
      <c r="E47" s="48"/>
      <c r="F47" s="48"/>
      <c r="G47" s="67" t="s">
        <v>106</v>
      </c>
      <c r="H47" s="48"/>
      <c r="I47" s="48"/>
      <c r="J47" s="48"/>
      <c r="K47" s="48"/>
      <c r="L47" s="48"/>
      <c r="M47" s="48"/>
      <c r="N47" s="48"/>
      <c r="O47" s="48"/>
      <c r="P47" s="48"/>
      <c r="Q47" s="48"/>
      <c r="R47" s="48"/>
      <c r="S47" s="48"/>
    </row>
    <row r="48" spans="2:19">
      <c r="B48" s="48"/>
      <c r="C48" s="48"/>
      <c r="D48" s="48"/>
      <c r="E48" s="48"/>
      <c r="F48" s="48"/>
      <c r="G48" s="48"/>
      <c r="H48" s="48"/>
      <c r="I48" s="48"/>
      <c r="J48" s="48"/>
      <c r="K48" s="48"/>
      <c r="L48" s="48"/>
      <c r="M48" s="48"/>
      <c r="N48" s="48"/>
      <c r="O48" s="48"/>
      <c r="P48" s="48"/>
      <c r="Q48" s="48"/>
      <c r="R48" s="48"/>
      <c r="S48" s="48"/>
    </row>
    <row r="49" spans="2:19">
      <c r="B49" s="48"/>
      <c r="C49" s="48"/>
      <c r="D49" s="48"/>
      <c r="E49" s="48"/>
      <c r="F49" s="48"/>
      <c r="G49" s="48"/>
      <c r="H49" s="48"/>
      <c r="I49" s="48"/>
      <c r="J49" s="48"/>
      <c r="K49" s="48"/>
      <c r="L49" s="48"/>
      <c r="M49" s="48"/>
      <c r="N49" s="48"/>
      <c r="O49" s="48"/>
      <c r="P49" s="48"/>
      <c r="Q49" s="48"/>
      <c r="R49" s="48"/>
      <c r="S49" s="48"/>
    </row>
    <row r="50" spans="2:19" ht="15.75">
      <c r="B50" s="48"/>
      <c r="C50" s="64" t="s">
        <v>4</v>
      </c>
      <c r="D50" s="35" t="s">
        <v>5</v>
      </c>
      <c r="E50" s="48"/>
      <c r="F50" s="48"/>
      <c r="G50" s="48"/>
      <c r="H50" s="48"/>
      <c r="I50" s="48"/>
      <c r="J50" s="48"/>
      <c r="K50" s="48"/>
      <c r="L50" s="48"/>
      <c r="M50" s="48"/>
      <c r="N50" s="48"/>
      <c r="O50" s="48"/>
      <c r="P50" s="48"/>
      <c r="Q50" s="48"/>
      <c r="R50" s="48"/>
      <c r="S50" s="48"/>
    </row>
    <row r="51" spans="2:19" ht="15.75">
      <c r="B51" s="48"/>
      <c r="C51" s="64" t="s">
        <v>67</v>
      </c>
      <c r="D51" s="65" t="s">
        <v>5</v>
      </c>
      <c r="E51" s="48"/>
      <c r="F51" s="48"/>
      <c r="G51" s="48"/>
      <c r="H51" s="48"/>
      <c r="I51" s="48"/>
      <c r="J51" s="48"/>
      <c r="K51" s="48"/>
      <c r="L51" s="48"/>
      <c r="M51" s="48"/>
      <c r="N51" s="48"/>
      <c r="O51" s="48"/>
      <c r="P51" s="48"/>
      <c r="Q51" s="48"/>
      <c r="R51" s="48"/>
      <c r="S51" s="48"/>
    </row>
    <row r="52" spans="2:19" ht="15.75">
      <c r="B52" s="48"/>
      <c r="C52" s="64" t="s">
        <v>66</v>
      </c>
      <c r="D52" s="30">
        <f>D37</f>
        <v>1.0999999999999999E-2</v>
      </c>
      <c r="E52" s="63" t="s">
        <v>101</v>
      </c>
      <c r="F52" s="48"/>
      <c r="G52" s="48"/>
      <c r="H52" s="48"/>
      <c r="I52" s="48"/>
      <c r="J52" s="48"/>
      <c r="K52" s="48"/>
      <c r="L52" s="48"/>
      <c r="M52" s="48"/>
      <c r="N52" s="48"/>
      <c r="O52" s="48"/>
      <c r="P52" s="48"/>
      <c r="Q52" s="48"/>
      <c r="R52" s="48"/>
      <c r="S52" s="48"/>
    </row>
    <row r="53" spans="2:19" ht="15.75">
      <c r="B53" s="48"/>
      <c r="C53" s="64" t="s">
        <v>69</v>
      </c>
      <c r="D53" s="55">
        <v>0.1</v>
      </c>
      <c r="E53" s="63" t="s">
        <v>102</v>
      </c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48"/>
      <c r="R53" s="48"/>
      <c r="S53" s="48"/>
    </row>
    <row r="54" spans="2:19">
      <c r="B54" s="48"/>
      <c r="C54" s="48"/>
      <c r="D54" s="48"/>
      <c r="E54" s="48"/>
      <c r="F54" s="48"/>
      <c r="G54" s="48"/>
      <c r="H54" s="48"/>
      <c r="I54" s="48"/>
      <c r="J54" s="48"/>
      <c r="K54" s="48"/>
      <c r="L54" s="48"/>
      <c r="M54" s="48"/>
      <c r="N54" s="48"/>
      <c r="O54" s="48"/>
      <c r="P54" s="48"/>
      <c r="Q54" s="48"/>
      <c r="R54" s="48"/>
      <c r="S54" s="48"/>
    </row>
    <row r="55" spans="2:19" ht="18.75" customHeight="1">
      <c r="B55" s="48"/>
      <c r="C55" s="26" t="s">
        <v>68</v>
      </c>
      <c r="D55" s="27">
        <f>(SUMPRODUCT(C25:J25,C26:J26)+(D52*D53))/(1+D52)</f>
        <v>1.0880316518298715E-3</v>
      </c>
      <c r="E55" s="48"/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</row>
    <row r="56" spans="2:19">
      <c r="B56" s="48"/>
      <c r="C56" s="48"/>
      <c r="D56" s="48"/>
      <c r="E56" s="48"/>
      <c r="F56" s="48"/>
      <c r="G56" s="48"/>
      <c r="H56" s="48"/>
      <c r="I56" s="48"/>
      <c r="J56" s="48"/>
      <c r="K56" s="48"/>
      <c r="L56" s="48"/>
      <c r="M56" s="48"/>
      <c r="N56" s="48"/>
      <c r="O56" s="48"/>
      <c r="P56" s="48"/>
      <c r="Q56" s="48"/>
      <c r="R56" s="48"/>
      <c r="S56" s="48"/>
    </row>
  </sheetData>
  <sheetProtection algorithmName="SHA-512" hashValue="lhlt0M+zSwtAeQlyThccJf8+6nbqm/A+HkIrQXRob7EHHm2hC9dcyJk+UVGN17dwjaf1GlUP+8/7tshOkn1uvA==" saltValue="/cM0pfK2DmM21Jy/lOcbMQ==" spinCount="100000" sheet="1" objects="1" scenarios="1"/>
  <protectedRanges>
    <protectedRange sqref="C13:J14" name="MWh és GJ adatok"/>
  </protectedRanges>
  <mergeCells count="11">
    <mergeCell ref="G10:J10"/>
    <mergeCell ref="B9:K9"/>
    <mergeCell ref="B3:S3"/>
    <mergeCell ref="B2:S2"/>
    <mergeCell ref="B1:S1"/>
    <mergeCell ref="K10:K12"/>
    <mergeCell ref="G12:I12"/>
    <mergeCell ref="C11:E11"/>
    <mergeCell ref="I11:J11"/>
    <mergeCell ref="F11:F12"/>
    <mergeCell ref="C10:F10"/>
  </mergeCells>
  <printOptions horizontalCentered="1"/>
  <pageMargins left="0.39370078740157483" right="0.39370078740157483" top="0.39370078740157483" bottom="0.39370078740157483" header="0.19685039370078741" footer="0.19685039370078741"/>
  <pageSetup paperSize="9" scale="68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13</vt:i4>
      </vt:variant>
      <vt:variant>
        <vt:lpstr>Névvel ellátott tartományok</vt:lpstr>
      </vt:variant>
      <vt:variant>
        <vt:i4>13</vt:i4>
      </vt:variant>
    </vt:vector>
  </HeadingPairs>
  <TitlesOfParts>
    <vt:vector size="26" baseType="lpstr">
      <vt:lpstr>Összesítő</vt:lpstr>
      <vt:lpstr>Alaptáblák</vt:lpstr>
      <vt:lpstr>Belváros</vt:lpstr>
      <vt:lpstr>Avas</vt:lpstr>
      <vt:lpstr>Diósgyőr</vt:lpstr>
      <vt:lpstr>Bulgárföld</vt:lpstr>
      <vt:lpstr>Kilián</vt:lpstr>
      <vt:lpstr>10. sz. Iskola</vt:lpstr>
      <vt:lpstr>Csabai kapu</vt:lpstr>
      <vt:lpstr>HCM</vt:lpstr>
      <vt:lpstr>Kőrösi Csoma Sándor</vt:lpstr>
      <vt:lpstr>Komlóstető</vt:lpstr>
      <vt:lpstr>MIHŐ Összevont</vt:lpstr>
      <vt:lpstr>'10. sz. Iskola'!Nyomtatási_terület</vt:lpstr>
      <vt:lpstr>Alaptáblák!Nyomtatási_terület</vt:lpstr>
      <vt:lpstr>Avas!Nyomtatási_terület</vt:lpstr>
      <vt:lpstr>Belváros!Nyomtatási_terület</vt:lpstr>
      <vt:lpstr>Bulgárföld!Nyomtatási_terület</vt:lpstr>
      <vt:lpstr>'Csabai kapu'!Nyomtatási_terület</vt:lpstr>
      <vt:lpstr>Diósgyőr!Nyomtatási_terület</vt:lpstr>
      <vt:lpstr>HCM!Nyomtatási_terület</vt:lpstr>
      <vt:lpstr>Kilián!Nyomtatási_terület</vt:lpstr>
      <vt:lpstr>Komlóstető!Nyomtatási_terület</vt:lpstr>
      <vt:lpstr>'Kőrösi Csoma Sándor'!Nyomtatási_terület</vt:lpstr>
      <vt:lpstr>'MIHŐ Összevont'!Nyomtatási_terület</vt:lpstr>
      <vt:lpstr>Összesítő!Nyomtatási_terület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Rácsok Gergely</dc:creator>
  <cp:lastModifiedBy>Rácsok Gergely</cp:lastModifiedBy>
  <cp:lastPrinted>2022-02-11T09:45:21Z</cp:lastPrinted>
  <dcterms:created xsi:type="dcterms:W3CDTF">2012-12-18T07:30:42Z</dcterms:created>
  <dcterms:modified xsi:type="dcterms:W3CDTF">2023-03-29T13:38:42Z</dcterms:modified>
</cp:coreProperties>
</file>